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5'!$20:$22</definedName>
    <definedName name="_xlnm.Print_Titles" localSheetId="4">'Հատված 6'!$6:$8</definedName>
  </definedNames>
  <calcPr fullCalcOnLoad="1"/>
</workbook>
</file>

<file path=xl/sharedStrings.xml><?xml version="1.0" encoding="utf-8"?>
<sst xmlns="http://schemas.openxmlformats.org/spreadsheetml/2006/main" count="2877" uniqueCount="833">
  <si>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</si>
  <si>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</si>
  <si>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</si>
  <si>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</si>
  <si>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</si>
  <si>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</si>
  <si>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</si>
  <si>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</si>
  <si>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</si>
  <si>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</si>
  <si>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</si>
  <si>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</si>
  <si>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</si>
  <si>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</si>
  <si>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</si>
  <si>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</si>
  <si>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</si>
  <si>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</si>
  <si>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</si>
  <si>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</si>
  <si>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</si>
  <si>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</si>
  <si>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</si>
  <si>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</si>
  <si>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</si>
  <si>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</si>
  <si>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</si>
  <si>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</si>
  <si>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</si>
  <si>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</si>
  <si>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</si>
  <si>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</si>
  <si>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</si>
  <si>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</si>
  <si>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</si>
  <si>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</si>
  <si>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</si>
  <si>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</si>
  <si>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</si>
  <si>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</si>
  <si>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</si>
  <si>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</si>
  <si>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</si>
  <si>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</si>
  <si>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</si>
  <si>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</si>
  <si>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</si>
  <si>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</si>
  <si>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</si>
  <si>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</si>
  <si>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</si>
  <si>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</si>
  <si>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</si>
  <si>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</si>
  <si>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</si>
  <si>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</si>
  <si>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</si>
  <si>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</si>
  <si>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</si>
  <si>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</si>
  <si>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</si>
  <si>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</si>
  <si>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</si>
  <si>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</si>
  <si>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</si>
  <si>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</si>
  <si>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</si>
  <si>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</si>
  <si>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</si>
  <si>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</si>
  <si>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</si>
  <si>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</si>
  <si>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</si>
  <si>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</si>
  <si>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</si>
  <si>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</si>
  <si>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</si>
  <si>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</si>
  <si>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</si>
  <si>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</si>
  <si>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</si>
  <si>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</si>
  <si>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</si>
  <si>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</si>
  <si>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</si>
  <si>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</si>
  <si>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</si>
  <si>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</si>
  <si>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</si>
  <si>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</si>
  <si>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</si>
  <si>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</si>
  <si>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</si>
  <si>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</si>
  <si>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</si>
  <si>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</si>
  <si>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</si>
  <si>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</si>
  <si>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</si>
  <si>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</si>
  <si>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</si>
  <si>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</si>
  <si>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</si>
  <si>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</si>
  <si>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</si>
  <si>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</si>
  <si>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</si>
  <si>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</si>
  <si>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</si>
  <si>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</si>
  <si>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</si>
  <si>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</si>
  <si>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</si>
  <si>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</si>
  <si>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</si>
  <si>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</si>
  <si>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</si>
  <si>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</si>
  <si>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</si>
  <si>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</si>
  <si>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</si>
  <si>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</si>
  <si>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</si>
  <si>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</si>
  <si>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</si>
  <si>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</si>
  <si>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</si>
  <si>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</si>
  <si>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</si>
  <si>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</si>
  <si>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</si>
  <si>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</si>
  <si>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</si>
  <si>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</si>
  <si>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</si>
  <si>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</si>
  <si>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</si>
  <si>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</si>
  <si>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</si>
  <si>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</si>
  <si>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</si>
  <si>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</si>
  <si>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</si>
  <si>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</si>
  <si>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</si>
  <si>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</si>
  <si>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</si>
  <si>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</si>
  <si>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</si>
  <si>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</si>
  <si>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</si>
  <si>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</si>
  <si>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</si>
  <si>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</si>
  <si>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</si>
  <si>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</si>
  <si>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</si>
  <si>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</si>
  <si>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</si>
  <si>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</si>
  <si>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</si>
  <si>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</si>
  <si>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</si>
  <si>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</si>
  <si>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</si>
  <si>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</si>
  <si>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</si>
  <si>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</si>
  <si>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</si>
  <si>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</si>
  <si>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</si>
  <si>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</si>
  <si>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</si>
  <si>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</si>
  <si>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</si>
  <si>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</si>
  <si>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</si>
  <si>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</si>
  <si>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</si>
  <si>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</si>
  <si>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</si>
  <si>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</si>
  <si>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</si>
  <si>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</si>
  <si>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</si>
  <si>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</si>
  <si>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</si>
  <si>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</si>
  <si>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</si>
  <si>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</si>
  <si>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</si>
  <si>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</si>
  <si>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</si>
  <si>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</si>
  <si>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</si>
  <si>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</si>
  <si>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</si>
  <si>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</si>
  <si>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</si>
  <si>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</si>
  <si>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</si>
  <si>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</si>
  <si>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</si>
  <si>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</si>
  <si>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</si>
  <si>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</si>
  <si>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</si>
  <si>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</si>
  <si>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</si>
  <si>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</si>
  <si>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</si>
  <si>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</si>
  <si>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</si>
  <si>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</si>
  <si>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</si>
  <si>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</si>
  <si>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</si>
  <si>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</si>
  <si>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</si>
  <si>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</si>
  <si>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</si>
  <si>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</si>
  <si>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</si>
  <si>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</si>
  <si>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</si>
  <si>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</si>
  <si>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</si>
  <si>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</si>
  <si>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</si>
  <si>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</si>
  <si>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</si>
  <si>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</si>
  <si>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</si>
  <si>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</si>
  <si>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</si>
  <si>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</si>
  <si>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</si>
  <si>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</si>
  <si>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</si>
  <si>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</si>
  <si>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</si>
  <si>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</si>
  <si>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</si>
  <si>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</si>
  <si>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</si>
  <si>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</si>
  <si>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</si>
  <si>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</si>
  <si>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</si>
  <si>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</si>
  <si>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</si>
  <si>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</si>
  <si>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</si>
  <si>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</si>
  <si>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</si>
  <si>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</si>
  <si>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</si>
  <si>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</si>
  <si>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</si>
  <si>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</si>
  <si>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</si>
  <si>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</si>
  <si>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</si>
  <si>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</si>
  <si>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</si>
  <si>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</si>
  <si>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</si>
  <si>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</si>
  <si>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</si>
  <si>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</si>
  <si>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</si>
  <si>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</si>
  <si>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</si>
  <si>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</si>
  <si>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</si>
  <si>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</si>
  <si>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</si>
  <si>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</si>
  <si>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</si>
  <si>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</si>
  <si>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</si>
  <si>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</si>
  <si>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</si>
  <si>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</si>
  <si>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</si>
  <si>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</si>
  <si>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</si>
  <si>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</si>
  <si>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</si>
  <si>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</si>
  <si>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</si>
  <si>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</si>
  <si>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</si>
  <si>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</si>
  <si>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</si>
  <si>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</si>
  <si>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</si>
  <si>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</si>
  <si>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</si>
  <si>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</si>
  <si>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</si>
  <si>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</si>
  <si>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</si>
  <si>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</si>
  <si>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</si>
  <si>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</si>
  <si>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</si>
  <si>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</si>
  <si>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</si>
  <si>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</si>
  <si>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</si>
  <si>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</si>
  <si>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</si>
  <si>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</si>
  <si>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</si>
  <si>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</si>
  <si>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</si>
  <si>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</si>
  <si>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</si>
  <si>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</si>
  <si>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</si>
  <si>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</si>
  <si>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</si>
  <si>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</si>
  <si>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</si>
  <si>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</si>
  <si>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</si>
  <si>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</si>
  <si>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</si>
  <si>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</si>
  <si>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</si>
  <si>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</si>
  <si>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</si>
  <si>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</si>
  <si>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</si>
  <si>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</si>
  <si>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</si>
  <si>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</si>
  <si>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</si>
  <si>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</si>
  <si>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</si>
  <si>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</si>
  <si>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</si>
  <si>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</si>
  <si>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</si>
  <si>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</si>
  <si>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</si>
  <si>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</si>
  <si>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</si>
  <si>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</si>
  <si>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</si>
  <si>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</si>
  <si>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</si>
  <si>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</si>
  <si>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</si>
  <si>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</si>
  <si>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</si>
  <si>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</si>
  <si>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</si>
  <si>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</si>
  <si>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</si>
  <si>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</si>
  <si>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</si>
  <si>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</si>
  <si>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</si>
  <si>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</si>
  <si>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</si>
  <si>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</si>
  <si>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</si>
  <si>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</si>
  <si>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</si>
  <si>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</si>
  <si>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</si>
  <si>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</si>
  <si>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</si>
  <si>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</si>
  <si>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</si>
  <si>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</si>
  <si>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</si>
  <si>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</si>
  <si>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</si>
  <si>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</si>
  <si>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</si>
  <si>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</si>
  <si>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</si>
  <si>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</si>
  <si>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</si>
  <si>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</si>
  <si>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</si>
  <si>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</si>
  <si>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</si>
  <si>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</si>
  <si>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</si>
  <si>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</si>
  <si>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</si>
  <si>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</si>
  <si>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</si>
  <si>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</si>
  <si>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</si>
  <si>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</si>
  <si>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</si>
  <si>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</si>
  <si>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</si>
  <si>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</si>
  <si>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</si>
  <si>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</si>
  <si>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</si>
  <si>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</si>
  <si>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</si>
  <si>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</si>
  <si>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</si>
  <si>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</si>
  <si>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</si>
  <si>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</si>
  <si>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</si>
  <si>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</si>
  <si>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</si>
  <si>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</si>
  <si>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</si>
  <si>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</si>
  <si>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</si>
  <si>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</si>
  <si>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</si>
  <si>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</si>
  <si>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</si>
  <si>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</si>
  <si>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</si>
  <si>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</si>
  <si>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</si>
  <si>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</si>
  <si>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</si>
  <si>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</si>
  <si>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</si>
  <si>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</si>
  <si>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</si>
  <si>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</si>
  <si>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</si>
  <si>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</si>
  <si>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</si>
  <si>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</si>
  <si>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</si>
  <si>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</si>
  <si>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</si>
  <si>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</si>
  <si>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</si>
  <si>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</si>
  <si>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</si>
  <si>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</si>
  <si>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</si>
  <si>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</si>
  <si>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</si>
  <si>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</si>
  <si>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</si>
  <si>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</si>
  <si>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</si>
  <si>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</si>
  <si>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</si>
  <si>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</si>
  <si>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</si>
  <si>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</si>
  <si>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</si>
  <si>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</si>
  <si>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</si>
  <si>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</si>
  <si>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</si>
  <si>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</si>
  <si>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</si>
  <si>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</si>
  <si>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</si>
  <si>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</si>
  <si>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</si>
  <si>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</si>
  <si>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</si>
  <si>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</si>
  <si>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</si>
  <si>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</si>
  <si>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</si>
  <si>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</si>
  <si>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</si>
  <si>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</si>
  <si>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</si>
  <si>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</si>
  <si>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</si>
  <si>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</si>
  <si>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</si>
  <si>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</si>
  <si>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</si>
  <si>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</si>
  <si>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</si>
  <si>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</si>
  <si>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</si>
  <si>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</si>
  <si>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</si>
  <si>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</si>
  <si>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</si>
  <si>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</si>
  <si>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</si>
  <si>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</si>
  <si>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</si>
  <si>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</si>
  <si>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</si>
  <si>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</si>
  <si>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</si>
  <si>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</si>
  <si>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</si>
  <si>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</si>
  <si>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</si>
  <si>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</si>
  <si>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</si>
  <si>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</si>
  <si>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</si>
  <si>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</si>
  <si>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</si>
  <si>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</si>
  <si>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</si>
  <si>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</si>
  <si>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</si>
  <si>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</si>
  <si>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</si>
  <si>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</si>
  <si>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</si>
  <si>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</si>
  <si>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</si>
  <si>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</si>
  <si>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</si>
  <si>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</si>
  <si>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</si>
  <si>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</si>
  <si>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</si>
  <si>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</si>
  <si>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</si>
  <si>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</si>
  <si>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</si>
  <si>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</si>
  <si>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</si>
  <si>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</si>
  <si>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</si>
  <si>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</si>
  <si>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</si>
  <si>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</si>
  <si>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</si>
  <si>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</si>
  <si>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</si>
  <si>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</si>
  <si>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</si>
  <si>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</si>
  <si>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</si>
  <si>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</si>
  <si>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</si>
  <si>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</si>
  <si>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</si>
  <si>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</si>
  <si>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</si>
  <si>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</si>
  <si>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</si>
  <si>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</si>
  <si>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</si>
  <si>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</si>
  <si>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</si>
  <si>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</si>
  <si>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</si>
  <si>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</si>
  <si>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</si>
  <si>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</si>
  <si>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</si>
  <si>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</si>
  <si>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</si>
  <si>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</si>
  <si>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</si>
  <si>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</si>
  <si>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</si>
  <si>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</si>
  <si>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</si>
  <si>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</si>
  <si>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</si>
  <si>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</si>
  <si>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</si>
  <si>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</si>
  <si>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</si>
  <si>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</si>
  <si>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</si>
  <si>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</si>
  <si>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</si>
  <si>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</si>
  <si>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</si>
  <si>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</si>
  <si>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</si>
  <si>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</si>
  <si>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</si>
  <si>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</si>
  <si>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</si>
  <si>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</si>
  <si>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</si>
  <si>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</si>
  <si>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</si>
  <si>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</si>
  <si>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</si>
  <si>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</si>
  <si>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</si>
  <si>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</si>
  <si>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</si>
  <si>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</si>
  <si>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</si>
  <si>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</si>
  <si>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</si>
  <si>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</si>
  <si>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</si>
  <si>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</si>
  <si>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</si>
  <si>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</si>
  <si>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</si>
  <si>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</si>
  <si>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</si>
  <si>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</si>
  <si>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</si>
  <si>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</si>
  <si>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</si>
  <si>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</si>
  <si>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</si>
  <si>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</si>
  <si>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</si>
  <si>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</si>
  <si>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</si>
  <si>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</si>
  <si>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</si>
  <si>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</si>
  <si>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</si>
  <si>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</si>
  <si>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</si>
  <si>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</si>
  <si>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</si>
  <si>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</si>
  <si>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</si>
  <si>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</si>
  <si>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</si>
  <si>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</si>
  <si>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</si>
  <si>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</si>
  <si>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</si>
  <si>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</si>
  <si>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</si>
  <si>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</si>
  <si>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</si>
  <si>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</si>
  <si>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</si>
  <si>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</si>
  <si>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</si>
  <si>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</si>
  <si>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</si>
  <si>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</si>
  <si>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</si>
  <si>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</si>
  <si>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</si>
  <si>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</si>
  <si>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</si>
  <si>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</si>
  <si>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</si>
  <si>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</si>
  <si>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</si>
  <si>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</si>
  <si>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</si>
  <si>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</si>
  <si>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</si>
  <si>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</si>
  <si>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</si>
  <si>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</si>
  <si>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</si>
  <si>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</si>
  <si>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</si>
  <si>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</si>
  <si>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</si>
  <si>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</si>
  <si>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</si>
  <si>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</si>
  <si>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</si>
  <si>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</si>
  <si>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</si>
  <si>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</si>
  <si>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</si>
  <si>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</si>
  <si>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</si>
  <si>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</si>
  <si>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</si>
  <si>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</si>
  <si>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</si>
  <si>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</si>
  <si>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</si>
  <si>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</si>
  <si>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</si>
  <si>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</si>
  <si>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</si>
  <si>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</si>
  <si>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</si>
  <si>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</si>
  <si>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</si>
  <si>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</si>
  <si>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</si>
  <si>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</si>
  <si>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</si>
  <si>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</si>
  <si>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</si>
  <si>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</si>
  <si>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</si>
  <si>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</si>
  <si>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</si>
  <si>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</si>
  <si>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</si>
  <si>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</si>
  <si>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</si>
  <si>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</si>
  <si>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</si>
  <si>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</si>
  <si>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</si>
  <si>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</si>
  <si>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</si>
  <si>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</si>
  <si>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</si>
  <si>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</si>
  <si>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</si>
  <si>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</si>
  <si>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</si>
  <si>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</si>
  <si>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</si>
  <si>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</si>
  <si>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</si>
  <si>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</si>
  <si>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</si>
  <si>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</si>
  <si>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</si>
  <si>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</si>
  <si>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</si>
  <si>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</si>
  <si>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</si>
  <si>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</si>
  <si>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</si>
  <si>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</si>
  <si>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</si>
  <si>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</si>
  <si>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</si>
  <si>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</si>
  <si>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</si>
  <si>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</si>
  <si>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</si>
  <si>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</si>
  <si>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</si>
  <si>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</si>
  <si>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</si>
  <si>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</si>
  <si>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</si>
  <si>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</si>
  <si>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</si>
  <si>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</si>
  <si>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</si>
  <si>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</si>
  <si>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</si>
  <si>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</si>
  <si>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</si>
  <si>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</si>
  <si>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</si>
  <si>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</si>
  <si>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</si>
  <si>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</si>
  <si>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</si>
  <si>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</si>
  <si>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</si>
  <si>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</si>
  <si>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</si>
  <si>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</si>
  <si>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</si>
  <si>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</si>
  <si>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</si>
  <si>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</si>
  <si>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</si>
  <si>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</si>
  <si>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</si>
  <si>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</si>
  <si>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</si>
  <si>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</si>
  <si>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</si>
  <si>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</si>
  <si>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</si>
  <si>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</si>
  <si>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</si>
  <si>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</si>
  <si>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</si>
  <si>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</si>
  <si>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</si>
  <si>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</si>
  <si>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</si>
  <si>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</si>
  <si>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</si>
  <si>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</si>
  <si>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</si>
  <si>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</si>
  <si>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</si>
  <si>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</si>
  <si>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</si>
  <si>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</si>
  <si>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</si>
  <si>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</si>
  <si>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</si>
  <si>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</si>
  <si>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</si>
  <si>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</si>
  <si>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</si>
  <si>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</si>
  <si>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</si>
  <si>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</si>
  <si>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</si>
  <si>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</si>
  <si>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</si>
  <si>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</si>
  <si>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</si>
  <si>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</si>
  <si>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</si>
  <si>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</si>
  <si>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</si>
  <si>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</si>
  <si>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</si>
  <si>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</si>
  <si>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</si>
  <si>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</si>
  <si>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</si>
  <si>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</si>
  <si>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</si>
  <si>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</si>
  <si>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</si>
  <si>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</si>
  <si>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 xml:space="preserve">                         ՀԱՎԵԼՎԱԾ 6                   Քաջարան համայնքի ավագանու 2021թ հունվարի 22-ի թիվ  3- Ն որոշման                                                               </t>
  </si>
  <si>
    <t>ՀԱՄԱՅՆՔԻ ՂԵԿԱՎԱՐ՝                      Մ․ՓԱՐԱՄԱԶՅԱՆ</t>
  </si>
  <si>
    <t xml:space="preserve">                 ՀԱՎԵԼՎԱԾ 3                    Քաջարան համայնքի ավագանու 2020թ հունվարի 22-ի թիվ 3- Ն որոշման                                                               </t>
  </si>
  <si>
    <t xml:space="preserve">      ՀԱՎԵԼՎԱԾ 2                      Քաջարան համայնքի ավագանու 2021թ հունվարի 22-ի թիվ 3- Ն որոշման                                                               </t>
  </si>
  <si>
    <t xml:space="preserve">         ՀԱՎԵԼՎԱԾ 1                         Քաջարան համայնքի ավագանու 2021թ հունվարի  22-ի թիվ 3-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</si>
</sst>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0" borderId="22" xfId="0" applyNumberFormat="1" applyFont="1" applyFill="1" applyBorder="1" applyAlignment="1">
      <alignment horizontal="left" vertical="top" wrapText="1" readingOrder="1"/>
    </xf>
    <xf numFmtId="0" fontId="19" fillId="0" borderId="21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2" fillId="0" borderId="24" xfId="0" applyFont="1" applyFill="1" applyBorder="1" applyAlignment="1">
      <alignment vertical="center"/>
    </xf>
    <xf numFmtId="49" fontId="26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left" vertical="top" wrapText="1" readingOrder="1"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5" fillId="0" borderId="22" xfId="0" applyNumberFormat="1" applyFont="1" applyFill="1" applyBorder="1" applyAlignment="1">
      <alignment vertical="center" wrapText="1" readingOrder="1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 readingOrder="1"/>
    </xf>
    <xf numFmtId="49" fontId="22" fillId="0" borderId="27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left" vertical="top" wrapText="1" readingOrder="1"/>
    </xf>
    <xf numFmtId="0" fontId="22" fillId="0" borderId="2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top"/>
    </xf>
    <xf numFmtId="49" fontId="22" fillId="0" borderId="26" xfId="0" applyNumberFormat="1" applyFont="1" applyFill="1" applyBorder="1" applyAlignment="1">
      <alignment horizontal="center" vertical="top"/>
    </xf>
    <xf numFmtId="0" fontId="22" fillId="0" borderId="33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horizontal="center" vertical="top"/>
    </xf>
    <xf numFmtId="49" fontId="22" fillId="0" borderId="35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7" fillId="33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49" fontId="17" fillId="33" borderId="37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22" fillId="33" borderId="3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top" wrapText="1"/>
    </xf>
    <xf numFmtId="49" fontId="30" fillId="33" borderId="39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5" fillId="33" borderId="14" xfId="0" applyFont="1" applyFill="1" applyBorder="1" applyAlignment="1">
      <alignment horizontal="left" vertical="top" wrapText="1"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7" xfId="0" applyFont="1" applyBorder="1" applyAlignment="1">
      <alignment/>
    </xf>
    <xf numFmtId="49" fontId="34" fillId="0" borderId="40" xfId="0" applyNumberFormat="1" applyFont="1" applyFill="1" applyBorder="1" applyAlignment="1">
      <alignment horizontal="center" vertical="center" wrapText="1"/>
    </xf>
    <xf numFmtId="49" fontId="34" fillId="0" borderId="41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/>
    </xf>
    <xf numFmtId="0" fontId="21" fillId="0" borderId="32" xfId="0" applyFont="1" applyBorder="1" applyAlignment="1">
      <alignment/>
    </xf>
    <xf numFmtId="0" fontId="25" fillId="0" borderId="22" xfId="0" applyFont="1" applyBorder="1" applyAlignment="1">
      <alignment wrapText="1"/>
    </xf>
    <xf numFmtId="49" fontId="17" fillId="0" borderId="25" xfId="0" applyNumberFormat="1" applyFont="1" applyFill="1" applyBorder="1" applyAlignment="1">
      <alignment vertical="top" wrapText="1"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4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30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17" fillId="0" borderId="47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21" fillId="0" borderId="40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9" fillId="0" borderId="22" xfId="0" applyFont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5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9" fontId="39" fillId="0" borderId="40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/>
    </xf>
    <xf numFmtId="0" fontId="35" fillId="0" borderId="22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49" fontId="39" fillId="0" borderId="41" xfId="0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/>
    </xf>
    <xf numFmtId="0" fontId="26" fillId="0" borderId="38" xfId="0" applyFont="1" applyBorder="1" applyAlignment="1">
      <alignment horizontal="center" vertical="center"/>
    </xf>
    <xf numFmtId="0" fontId="35" fillId="0" borderId="43" xfId="0" applyFont="1" applyBorder="1" applyAlignment="1">
      <alignment wrapText="1"/>
    </xf>
    <xf numFmtId="49" fontId="34" fillId="0" borderId="44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/>
    </xf>
    <xf numFmtId="0" fontId="44" fillId="0" borderId="45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44" fillId="0" borderId="48" xfId="0" applyFont="1" applyBorder="1" applyAlignment="1">
      <alignment vertical="center" wrapText="1"/>
    </xf>
    <xf numFmtId="0" fontId="29" fillId="0" borderId="43" xfId="0" applyFont="1" applyBorder="1" applyAlignment="1">
      <alignment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44" fillId="0" borderId="46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35" fillId="0" borderId="32" xfId="0" applyFont="1" applyBorder="1" applyAlignment="1">
      <alignment wrapText="1"/>
    </xf>
    <xf numFmtId="49" fontId="38" fillId="0" borderId="51" xfId="0" applyNumberFormat="1" applyFont="1" applyFill="1" applyBorder="1" applyAlignment="1">
      <alignment horizontal="center" vertical="center" wrapText="1"/>
    </xf>
    <xf numFmtId="0" fontId="44" fillId="0" borderId="32" xfId="0" applyFont="1" applyBorder="1" applyAlignment="1">
      <alignment/>
    </xf>
    <xf numFmtId="0" fontId="44" fillId="0" borderId="52" xfId="0" applyFont="1" applyBorder="1" applyAlignment="1">
      <alignment vertical="center" wrapText="1"/>
    </xf>
    <xf numFmtId="0" fontId="44" fillId="0" borderId="53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8" fillId="0" borderId="39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/>
    </xf>
    <xf numFmtId="0" fontId="25" fillId="0" borderId="54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 applyAlignment="1">
      <alignment/>
    </xf>
    <xf numFmtId="0" fontId="30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/>
    </xf>
    <xf numFmtId="0" fontId="25" fillId="0" borderId="21" xfId="0" applyFont="1" applyBorder="1" applyAlignment="1">
      <alignment wrapText="1"/>
    </xf>
    <xf numFmtId="49" fontId="38" fillId="0" borderId="4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35" fillId="0" borderId="22" xfId="0" applyNumberFormat="1" applyFont="1" applyBorder="1" applyAlignment="1">
      <alignment wrapText="1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2" fillId="0" borderId="39" xfId="0" applyFont="1" applyBorder="1" applyAlignment="1">
      <alignment/>
    </xf>
    <xf numFmtId="0" fontId="17" fillId="0" borderId="15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5" fillId="0" borderId="54" xfId="0" applyFont="1" applyBorder="1" applyAlignment="1">
      <alignment wrapText="1"/>
    </xf>
    <xf numFmtId="0" fontId="22" fillId="0" borderId="40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49" fontId="38" fillId="0" borderId="41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49" fontId="30" fillId="33" borderId="37" xfId="0" applyNumberFormat="1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left" vertical="top" wrapText="1"/>
    </xf>
    <xf numFmtId="49" fontId="29" fillId="0" borderId="25" xfId="0" applyNumberFormat="1" applyFont="1" applyFill="1" applyBorder="1" applyAlignment="1">
      <alignment vertical="top" wrapText="1"/>
    </xf>
    <xf numFmtId="0" fontId="22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 wrapText="1"/>
    </xf>
    <xf numFmtId="49" fontId="25" fillId="33" borderId="66" xfId="0" applyNumberFormat="1" applyFont="1" applyFill="1" applyBorder="1" applyAlignment="1">
      <alignment horizontal="center" vertical="center"/>
    </xf>
    <xf numFmtId="49" fontId="30" fillId="33" borderId="25" xfId="0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vertical="top" wrapText="1"/>
    </xf>
    <xf numFmtId="49" fontId="30" fillId="33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/>
    </xf>
    <xf numFmtId="0" fontId="30" fillId="0" borderId="25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vertical="top" wrapText="1"/>
    </xf>
    <xf numFmtId="49" fontId="34" fillId="0" borderId="25" xfId="0" applyNumberFormat="1" applyFont="1" applyFill="1" applyBorder="1" applyAlignment="1">
      <alignment vertical="center" wrapText="1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25" xfId="0" applyNumberFormat="1" applyFont="1" applyFill="1" applyBorder="1" applyAlignment="1">
      <alignment vertical="center" wrapText="1"/>
    </xf>
    <xf numFmtId="49" fontId="39" fillId="0" borderId="25" xfId="0" applyNumberFormat="1" applyFont="1" applyFill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25" xfId="0" applyFont="1" applyBorder="1" applyAlignment="1">
      <alignment wrapText="1"/>
    </xf>
    <xf numFmtId="0" fontId="29" fillId="33" borderId="25" xfId="0" applyFont="1" applyFill="1" applyBorder="1" applyAlignment="1">
      <alignment horizontal="left" vertical="top" wrapText="1"/>
    </xf>
    <xf numFmtId="49" fontId="40" fillId="0" borderId="25" xfId="0" applyNumberFormat="1" applyFont="1" applyFill="1" applyBorder="1" applyAlignment="1">
      <alignment vertical="top" wrapText="1"/>
    </xf>
    <xf numFmtId="0" fontId="17" fillId="0" borderId="25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wrapText="1"/>
    </xf>
    <xf numFmtId="49" fontId="21" fillId="0" borderId="25" xfId="0" applyNumberFormat="1" applyFont="1" applyFill="1" applyBorder="1" applyAlignment="1">
      <alignment wrapText="1"/>
    </xf>
    <xf numFmtId="49" fontId="17" fillId="33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top" wrapText="1"/>
    </xf>
    <xf numFmtId="49" fontId="40" fillId="0" borderId="25" xfId="0" applyNumberFormat="1" applyFont="1" applyFill="1" applyBorder="1" applyAlignment="1">
      <alignment horizontal="center" vertic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 vertical="top" wrapText="1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left" vertical="top" wrapText="1"/>
    </xf>
    <xf numFmtId="49" fontId="30" fillId="33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vertical="top" wrapText="1"/>
    </xf>
    <xf numFmtId="49" fontId="30" fillId="33" borderId="30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49" fontId="45" fillId="0" borderId="25" xfId="0" applyNumberFormat="1" applyFont="1" applyFill="1" applyBorder="1" applyAlignment="1">
      <alignment vertical="top" wrapText="1"/>
    </xf>
    <xf numFmtId="49" fontId="34" fillId="0" borderId="30" xfId="0" applyNumberFormat="1" applyFont="1" applyFill="1" applyBorder="1" applyAlignment="1">
      <alignment vertical="top" wrapText="1"/>
    </xf>
    <xf numFmtId="49" fontId="34" fillId="0" borderId="30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0" fontId="25" fillId="0" borderId="30" xfId="0" applyFont="1" applyBorder="1" applyAlignment="1">
      <alignment vertical="top" wrapText="1"/>
    </xf>
    <xf numFmtId="0" fontId="22" fillId="33" borderId="17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top" wrapText="1"/>
    </xf>
    <xf numFmtId="49" fontId="25" fillId="33" borderId="3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left" vertical="top" wrapText="1"/>
    </xf>
    <xf numFmtId="49" fontId="30" fillId="33" borderId="70" xfId="0" applyNumberFormat="1" applyFont="1" applyFill="1" applyBorder="1" applyAlignment="1">
      <alignment horizontal="center"/>
    </xf>
    <xf numFmtId="0" fontId="21" fillId="0" borderId="70" xfId="0" applyFont="1" applyBorder="1" applyAlignment="1">
      <alignment/>
    </xf>
    <xf numFmtId="0" fontId="21" fillId="0" borderId="56" xfId="0" applyFont="1" applyBorder="1" applyAlignment="1">
      <alignment/>
    </xf>
    <xf numFmtId="0" fontId="17" fillId="0" borderId="12" xfId="0" applyFont="1" applyBorder="1" applyAlignment="1">
      <alignment horizontal="center"/>
    </xf>
    <xf numFmtId="49" fontId="34" fillId="0" borderId="30" xfId="0" applyNumberFormat="1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vertical="top" wrapText="1"/>
    </xf>
    <xf numFmtId="0" fontId="34" fillId="0" borderId="30" xfId="0" applyFont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center" wrapText="1"/>
    </xf>
    <xf numFmtId="49" fontId="17" fillId="33" borderId="19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wrapText="1"/>
    </xf>
    <xf numFmtId="49" fontId="17" fillId="33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vertical="top" wrapText="1"/>
    </xf>
    <xf numFmtId="49" fontId="17" fillId="0" borderId="25" xfId="0" applyNumberFormat="1" applyFont="1" applyFill="1" applyBorder="1" applyAlignment="1">
      <alignment wrapText="1"/>
    </xf>
    <xf numFmtId="49" fontId="2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49" fontId="25" fillId="0" borderId="19" xfId="0" applyNumberFormat="1" applyFont="1" applyFill="1" applyBorder="1" applyAlignment="1">
      <alignment wrapText="1"/>
    </xf>
    <xf numFmtId="49" fontId="29" fillId="0" borderId="34" xfId="0" applyNumberFormat="1" applyFont="1" applyFill="1" applyBorder="1" applyAlignment="1">
      <alignment wrapText="1"/>
    </xf>
    <xf numFmtId="0" fontId="17" fillId="0" borderId="7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5" xfId="0" applyNumberFormat="1" applyFont="1" applyFill="1" applyBorder="1" applyAlignment="1">
      <alignment horizontal="left" vertical="center" wrapText="1" indent="1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 indent="3"/>
    </xf>
    <xf numFmtId="0" fontId="21" fillId="0" borderId="25" xfId="0" applyNumberFormat="1" applyFont="1" applyFill="1" applyBorder="1" applyAlignment="1">
      <alignment horizontal="left" vertical="center" wrapText="1" indent="2"/>
    </xf>
    <xf numFmtId="49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 indent="2"/>
    </xf>
    <xf numFmtId="1" fontId="21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 quotePrefix="1">
      <alignment horizontal="center" vertical="center"/>
    </xf>
    <xf numFmtId="49" fontId="21" fillId="0" borderId="24" xfId="0" applyNumberFormat="1" applyFont="1" applyFill="1" applyBorder="1" applyAlignment="1" quotePrefix="1">
      <alignment horizontal="center" vertical="center"/>
    </xf>
    <xf numFmtId="0" fontId="21" fillId="0" borderId="24" xfId="0" applyFont="1" applyFill="1" applyBorder="1" applyAlignment="1">
      <alignment vertical="center"/>
    </xf>
    <xf numFmtId="49" fontId="21" fillId="0" borderId="24" xfId="0" applyNumberFormat="1" applyFont="1" applyFill="1" applyBorder="1" applyAlignment="1">
      <alignment horizontal="centerContinuous" vertical="center"/>
    </xf>
    <xf numFmtId="49" fontId="17" fillId="0" borderId="24" xfId="0" applyNumberFormat="1" applyFont="1" applyFill="1" applyBorder="1" applyAlignment="1" quotePrefix="1">
      <alignment horizontal="center" vertical="center"/>
    </xf>
    <xf numFmtId="49" fontId="21" fillId="0" borderId="33" xfId="0" applyNumberFormat="1" applyFont="1" applyFill="1" applyBorder="1" applyAlignment="1" quotePrefix="1">
      <alignment horizontal="center" vertical="center"/>
    </xf>
    <xf numFmtId="0" fontId="21" fillId="0" borderId="34" xfId="0" applyNumberFormat="1" applyFont="1" applyFill="1" applyBorder="1" applyAlignment="1">
      <alignment horizontal="left" vertical="center" wrapText="1" indent="1"/>
    </xf>
    <xf numFmtId="1" fontId="21" fillId="0" borderId="34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 quotePrefix="1">
      <alignment horizontal="center" vertical="center"/>
    </xf>
    <xf numFmtId="49" fontId="20" fillId="0" borderId="19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204" fontId="17" fillId="0" borderId="25" xfId="0" applyNumberFormat="1" applyFont="1" applyFill="1" applyBorder="1" applyAlignment="1">
      <alignment horizontal="center" vertical="center" wrapText="1"/>
    </xf>
    <xf numFmtId="205" fontId="17" fillId="0" borderId="19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204" fontId="21" fillId="33" borderId="34" xfId="0" applyNumberFormat="1" applyFont="1" applyFill="1" applyBorder="1" applyAlignment="1">
      <alignment horizontal="center" vertical="center" wrapText="1"/>
    </xf>
    <xf numFmtId="204" fontId="47" fillId="0" borderId="73" xfId="58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left" vertical="top" wrapText="1" readingOrder="1"/>
    </xf>
    <xf numFmtId="204" fontId="19" fillId="0" borderId="22" xfId="0" applyNumberFormat="1" applyFont="1" applyFill="1" applyBorder="1" applyAlignment="1">
      <alignment/>
    </xf>
    <xf numFmtId="204" fontId="19" fillId="0" borderId="27" xfId="0" applyNumberFormat="1" applyFont="1" applyFill="1" applyBorder="1" applyAlignment="1">
      <alignment/>
    </xf>
    <xf numFmtId="204" fontId="19" fillId="0" borderId="28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204" fontId="20" fillId="0" borderId="28" xfId="0" applyNumberFormat="1" applyFont="1" applyFill="1" applyBorder="1" applyAlignment="1">
      <alignment/>
    </xf>
    <xf numFmtId="204" fontId="19" fillId="0" borderId="22" xfId="0" applyNumberFormat="1" applyFont="1" applyFill="1" applyBorder="1" applyAlignment="1">
      <alignment horizontal="center" vertical="center"/>
    </xf>
    <xf numFmtId="204" fontId="19" fillId="0" borderId="27" xfId="0" applyNumberFormat="1" applyFont="1" applyFill="1" applyBorder="1" applyAlignment="1">
      <alignment horizontal="center" vertical="center"/>
    </xf>
    <xf numFmtId="204" fontId="19" fillId="0" borderId="28" xfId="0" applyNumberFormat="1" applyFont="1" applyFill="1" applyBorder="1" applyAlignment="1">
      <alignment horizontal="center" vertical="center"/>
    </xf>
    <xf numFmtId="204" fontId="19" fillId="0" borderId="28" xfId="58" applyNumberFormat="1" applyFont="1" applyFill="1" applyBorder="1" applyAlignment="1">
      <alignment/>
    </xf>
    <xf numFmtId="204" fontId="19" fillId="0" borderId="22" xfId="58" applyNumberFormat="1" applyFont="1" applyFill="1" applyBorder="1" applyAlignment="1">
      <alignment/>
    </xf>
    <xf numFmtId="204" fontId="19" fillId="0" borderId="27" xfId="58" applyNumberFormat="1" applyFont="1" applyFill="1" applyBorder="1" applyAlignment="1">
      <alignment/>
    </xf>
    <xf numFmtId="204" fontId="20" fillId="0" borderId="27" xfId="0" applyNumberFormat="1" applyFont="1" applyFill="1" applyBorder="1" applyAlignment="1">
      <alignment/>
    </xf>
    <xf numFmtId="204" fontId="32" fillId="0" borderId="22" xfId="0" applyNumberFormat="1" applyFont="1" applyFill="1" applyBorder="1" applyAlignment="1">
      <alignment/>
    </xf>
    <xf numFmtId="204" fontId="32" fillId="0" borderId="27" xfId="0" applyNumberFormat="1" applyFont="1" applyFill="1" applyBorder="1" applyAlignment="1">
      <alignment/>
    </xf>
    <xf numFmtId="204" fontId="32" fillId="0" borderId="28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 horizontal="center" vertical="center"/>
    </xf>
    <xf numFmtId="204" fontId="20" fillId="0" borderId="27" xfId="0" applyNumberFormat="1" applyFont="1" applyFill="1" applyBorder="1" applyAlignment="1">
      <alignment horizontal="center" vertical="center"/>
    </xf>
    <xf numFmtId="204" fontId="20" fillId="0" borderId="28" xfId="0" applyNumberFormat="1" applyFont="1" applyFill="1" applyBorder="1" applyAlignment="1">
      <alignment horizontal="center" vertical="center"/>
    </xf>
    <xf numFmtId="205" fontId="20" fillId="0" borderId="2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205" fontId="20" fillId="0" borderId="22" xfId="0" applyNumberFormat="1" applyFont="1" applyFill="1" applyBorder="1" applyAlignment="1">
      <alignment/>
    </xf>
    <xf numFmtId="204" fontId="19" fillId="0" borderId="21" xfId="0" applyNumberFormat="1" applyFont="1" applyFill="1" applyBorder="1" applyAlignment="1">
      <alignment/>
    </xf>
    <xf numFmtId="204" fontId="19" fillId="0" borderId="18" xfId="0" applyNumberFormat="1" applyFont="1" applyFill="1" applyBorder="1" applyAlignment="1">
      <alignment/>
    </xf>
    <xf numFmtId="204" fontId="19" fillId="0" borderId="23" xfId="0" applyNumberFormat="1" applyFont="1" applyFill="1" applyBorder="1" applyAlignment="1">
      <alignment/>
    </xf>
    <xf numFmtId="204" fontId="19" fillId="0" borderId="32" xfId="0" applyNumberFormat="1" applyFont="1" applyFill="1" applyBorder="1" applyAlignment="1">
      <alignment/>
    </xf>
    <xf numFmtId="204" fontId="19" fillId="0" borderId="52" xfId="0" applyNumberFormat="1" applyFont="1" applyFill="1" applyBorder="1" applyAlignment="1">
      <alignment/>
    </xf>
    <xf numFmtId="204" fontId="19" fillId="0" borderId="53" xfId="0" applyNumberFormat="1" applyFont="1" applyFill="1" applyBorder="1" applyAlignment="1">
      <alignment/>
    </xf>
    <xf numFmtId="204" fontId="19" fillId="0" borderId="36" xfId="0" applyNumberFormat="1" applyFont="1" applyFill="1" applyBorder="1" applyAlignment="1">
      <alignment/>
    </xf>
    <xf numFmtId="204" fontId="19" fillId="0" borderId="48" xfId="0" applyNumberFormat="1" applyFont="1" applyFill="1" applyBorder="1" applyAlignment="1">
      <alignment/>
    </xf>
    <xf numFmtId="204" fontId="19" fillId="0" borderId="49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18" xfId="0" applyNumberFormat="1" applyFont="1" applyFill="1" applyBorder="1" applyAlignment="1">
      <alignment horizontal="center" vertical="center"/>
    </xf>
    <xf numFmtId="204" fontId="20" fillId="0" borderId="23" xfId="0" applyNumberFormat="1" applyFont="1" applyFill="1" applyBorder="1" applyAlignment="1">
      <alignment horizontal="center" vertical="center"/>
    </xf>
    <xf numFmtId="204" fontId="20" fillId="0" borderId="14" xfId="0" applyNumberFormat="1" applyFont="1" applyBorder="1" applyAlignment="1">
      <alignment horizontal="center" vertical="center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0" fillId="0" borderId="16" xfId="0" applyNumberFormat="1" applyFont="1" applyFill="1" applyBorder="1" applyAlignment="1">
      <alignment horizontal="center" vertical="center" wrapText="1"/>
    </xf>
    <xf numFmtId="204" fontId="21" fillId="0" borderId="25" xfId="0" applyNumberFormat="1" applyFont="1" applyBorder="1" applyAlignment="1">
      <alignment/>
    </xf>
    <xf numFmtId="204" fontId="17" fillId="0" borderId="25" xfId="0" applyNumberFormat="1" applyFont="1" applyBorder="1" applyAlignment="1">
      <alignment horizontal="center" vertical="center"/>
    </xf>
    <xf numFmtId="204" fontId="21" fillId="0" borderId="28" xfId="0" applyNumberFormat="1" applyFont="1" applyBorder="1" applyAlignment="1">
      <alignment/>
    </xf>
    <xf numFmtId="204" fontId="17" fillId="0" borderId="28" xfId="0" applyNumberFormat="1" applyFont="1" applyBorder="1" applyAlignment="1">
      <alignment horizontal="center"/>
    </xf>
    <xf numFmtId="204" fontId="17" fillId="0" borderId="25" xfId="0" applyNumberFormat="1" applyFont="1" applyBorder="1" applyAlignment="1">
      <alignment horizontal="center"/>
    </xf>
    <xf numFmtId="204" fontId="17" fillId="0" borderId="30" xfId="0" applyNumberFormat="1" applyFont="1" applyBorder="1" applyAlignment="1">
      <alignment horizontal="center" vertical="center"/>
    </xf>
    <xf numFmtId="204" fontId="21" fillId="0" borderId="53" xfId="0" applyNumberFormat="1" applyFont="1" applyBorder="1" applyAlignment="1">
      <alignment/>
    </xf>
    <xf numFmtId="204" fontId="17" fillId="0" borderId="12" xfId="0" applyNumberFormat="1" applyFont="1" applyBorder="1" applyAlignment="1">
      <alignment horizontal="center"/>
    </xf>
    <xf numFmtId="204" fontId="21" fillId="0" borderId="16" xfId="0" applyNumberFormat="1" applyFont="1" applyBorder="1" applyAlignment="1">
      <alignment/>
    </xf>
    <xf numFmtId="204" fontId="21" fillId="0" borderId="19" xfId="0" applyNumberFormat="1" applyFont="1" applyBorder="1" applyAlignment="1">
      <alignment/>
    </xf>
    <xf numFmtId="204" fontId="21" fillId="0" borderId="23" xfId="0" applyNumberFormat="1" applyFont="1" applyBorder="1" applyAlignment="1">
      <alignment/>
    </xf>
    <xf numFmtId="204" fontId="17" fillId="0" borderId="30" xfId="0" applyNumberFormat="1" applyFont="1" applyBorder="1" applyAlignment="1">
      <alignment horizontal="center"/>
    </xf>
    <xf numFmtId="204" fontId="17" fillId="0" borderId="12" xfId="0" applyNumberFormat="1" applyFont="1" applyBorder="1" applyAlignment="1">
      <alignment/>
    </xf>
    <xf numFmtId="204" fontId="21" fillId="0" borderId="16" xfId="0" applyNumberFormat="1" applyFont="1" applyBorder="1" applyAlignment="1">
      <alignment/>
    </xf>
    <xf numFmtId="204" fontId="17" fillId="0" borderId="19" xfId="0" applyNumberFormat="1" applyFont="1" applyBorder="1" applyAlignment="1">
      <alignment/>
    </xf>
    <xf numFmtId="204" fontId="21" fillId="0" borderId="23" xfId="0" applyNumberFormat="1" applyFont="1" applyBorder="1" applyAlignment="1">
      <alignment/>
    </xf>
    <xf numFmtId="204" fontId="17" fillId="0" borderId="25" xfId="0" applyNumberFormat="1" applyFont="1" applyBorder="1" applyAlignment="1">
      <alignment/>
    </xf>
    <xf numFmtId="204" fontId="24" fillId="0" borderId="28" xfId="0" applyNumberFormat="1" applyFont="1" applyBorder="1" applyAlignment="1">
      <alignment/>
    </xf>
    <xf numFmtId="204" fontId="17" fillId="0" borderId="34" xfId="0" applyNumberFormat="1" applyFont="1" applyBorder="1" applyAlignment="1">
      <alignment/>
    </xf>
    <xf numFmtId="204" fontId="21" fillId="0" borderId="49" xfId="0" applyNumberFormat="1" applyFont="1" applyBorder="1" applyAlignment="1">
      <alignment/>
    </xf>
    <xf numFmtId="204" fontId="21" fillId="0" borderId="12" xfId="0" applyNumberFormat="1" applyFont="1" applyBorder="1" applyAlignment="1">
      <alignment/>
    </xf>
    <xf numFmtId="171" fontId="21" fillId="0" borderId="16" xfId="0" applyNumberFormat="1" applyFont="1" applyBorder="1" applyAlignment="1">
      <alignment horizontal="center" vertical="center"/>
    </xf>
    <xf numFmtId="171" fontId="21" fillId="0" borderId="12" xfId="0" applyNumberFormat="1" applyFont="1" applyBorder="1" applyAlignment="1">
      <alignment horizontal="center" vertical="center"/>
    </xf>
    <xf numFmtId="204" fontId="21" fillId="0" borderId="14" xfId="0" applyNumberFormat="1" applyFont="1" applyBorder="1" applyAlignment="1">
      <alignment/>
    </xf>
    <xf numFmtId="204" fontId="21" fillId="0" borderId="15" xfId="0" applyNumberFormat="1" applyFont="1" applyBorder="1" applyAlignment="1">
      <alignment/>
    </xf>
    <xf numFmtId="204" fontId="21" fillId="0" borderId="65" xfId="0" applyNumberFormat="1" applyFont="1" applyBorder="1" applyAlignment="1">
      <alignment/>
    </xf>
    <xf numFmtId="204" fontId="21" fillId="0" borderId="74" xfId="0" applyNumberFormat="1" applyFont="1" applyBorder="1" applyAlignment="1">
      <alignment/>
    </xf>
    <xf numFmtId="204" fontId="21" fillId="0" borderId="75" xfId="0" applyNumberFormat="1" applyFont="1" applyBorder="1" applyAlignment="1">
      <alignment/>
    </xf>
    <xf numFmtId="204" fontId="21" fillId="0" borderId="68" xfId="0" applyNumberFormat="1" applyFont="1" applyBorder="1" applyAlignment="1">
      <alignment/>
    </xf>
    <xf numFmtId="204" fontId="17" fillId="0" borderId="16" xfId="0" applyNumberFormat="1" applyFont="1" applyBorder="1" applyAlignment="1">
      <alignment horizontal="center"/>
    </xf>
    <xf numFmtId="204" fontId="21" fillId="0" borderId="30" xfId="0" applyNumberFormat="1" applyFont="1" applyBorder="1" applyAlignment="1">
      <alignment/>
    </xf>
    <xf numFmtId="204" fontId="17" fillId="0" borderId="53" xfId="0" applyNumberFormat="1" applyFont="1" applyBorder="1" applyAlignment="1">
      <alignment horizontal="center"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/>
    </xf>
    <xf numFmtId="204" fontId="21" fillId="0" borderId="25" xfId="58" applyNumberFormat="1" applyFont="1" applyFill="1" applyBorder="1" applyAlignment="1">
      <alignment horizontal="center" vertical="center" wrapText="1"/>
    </xf>
    <xf numFmtId="204" fontId="21" fillId="0" borderId="25" xfId="0" applyNumberFormat="1" applyFont="1" applyFill="1" applyBorder="1" applyAlignment="1">
      <alignment horizontal="center" vertical="center" wrapText="1"/>
    </xf>
    <xf numFmtId="205" fontId="17" fillId="0" borderId="25" xfId="0" applyNumberFormat="1" applyFont="1" applyFill="1" applyBorder="1" applyAlignment="1">
      <alignment horizontal="center" vertical="center" wrapText="1"/>
    </xf>
    <xf numFmtId="187" fontId="17" fillId="0" borderId="25" xfId="58" applyFont="1" applyFill="1" applyBorder="1" applyAlignment="1">
      <alignment horizontal="center" vertical="center" wrapText="1"/>
    </xf>
    <xf numFmtId="204" fontId="17" fillId="0" borderId="25" xfId="58" applyNumberFormat="1" applyFont="1" applyFill="1" applyBorder="1" applyAlignment="1">
      <alignment horizontal="center" vertical="center" wrapText="1"/>
    </xf>
    <xf numFmtId="187" fontId="17" fillId="0" borderId="2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Alignment="1">
      <alignment vertical="center"/>
    </xf>
    <xf numFmtId="205" fontId="19" fillId="0" borderId="0" xfId="0" applyNumberFormat="1" applyFont="1" applyFill="1" applyBorder="1" applyAlignment="1">
      <alignment horizontal="center" vertical="center" wrapText="1"/>
    </xf>
    <xf numFmtId="187" fontId="19" fillId="0" borderId="28" xfId="58" applyFont="1" applyFill="1" applyBorder="1" applyAlignment="1">
      <alignment/>
    </xf>
    <xf numFmtId="204" fontId="20" fillId="0" borderId="22" xfId="58" applyNumberFormat="1" applyFont="1" applyFill="1" applyBorder="1" applyAlignment="1">
      <alignment/>
    </xf>
    <xf numFmtId="204" fontId="20" fillId="0" borderId="27" xfId="58" applyNumberFormat="1" applyFont="1" applyFill="1" applyBorder="1" applyAlignment="1">
      <alignment/>
    </xf>
    <xf numFmtId="204" fontId="32" fillId="0" borderId="22" xfId="58" applyNumberFormat="1" applyFont="1" applyFill="1" applyBorder="1" applyAlignment="1">
      <alignment/>
    </xf>
    <xf numFmtId="204" fontId="32" fillId="0" borderId="27" xfId="58" applyNumberFormat="1" applyFont="1" applyFill="1" applyBorder="1" applyAlignment="1">
      <alignment/>
    </xf>
    <xf numFmtId="205" fontId="19" fillId="0" borderId="22" xfId="0" applyNumberFormat="1" applyFont="1" applyFill="1" applyBorder="1" applyAlignment="1">
      <alignment/>
    </xf>
    <xf numFmtId="204" fontId="19" fillId="0" borderId="40" xfId="58" applyNumberFormat="1" applyFont="1" applyFill="1" applyBorder="1" applyAlignment="1">
      <alignment/>
    </xf>
    <xf numFmtId="205" fontId="20" fillId="0" borderId="27" xfId="0" applyNumberFormat="1" applyFont="1" applyFill="1" applyBorder="1" applyAlignment="1">
      <alignment/>
    </xf>
    <xf numFmtId="204" fontId="32" fillId="0" borderId="28" xfId="58" applyNumberFormat="1" applyFont="1" applyFill="1" applyBorder="1" applyAlignment="1">
      <alignment/>
    </xf>
    <xf numFmtId="187" fontId="19" fillId="0" borderId="23" xfId="58" applyFont="1" applyFill="1" applyBorder="1" applyAlignment="1">
      <alignment/>
    </xf>
    <xf numFmtId="187" fontId="20" fillId="0" borderId="28" xfId="58" applyFont="1" applyFill="1" applyBorder="1" applyAlignment="1">
      <alignment horizontal="center" vertical="center"/>
    </xf>
    <xf numFmtId="204" fontId="20" fillId="0" borderId="14" xfId="58" applyNumberFormat="1" applyFont="1" applyBorder="1" applyAlignment="1">
      <alignment horizontal="center" vertical="center"/>
    </xf>
    <xf numFmtId="204" fontId="20" fillId="0" borderId="15" xfId="58" applyNumberFormat="1" applyFont="1" applyFill="1" applyBorder="1" applyAlignment="1">
      <alignment horizontal="center" vertical="center" wrapText="1"/>
    </xf>
    <xf numFmtId="204" fontId="20" fillId="0" borderId="16" xfId="58" applyNumberFormat="1" applyFont="1" applyFill="1" applyBorder="1" applyAlignment="1">
      <alignment horizontal="center" vertical="center" wrapText="1"/>
    </xf>
    <xf numFmtId="204" fontId="20" fillId="0" borderId="21" xfId="58" applyNumberFormat="1" applyFont="1" applyFill="1" applyBorder="1" applyAlignment="1">
      <alignment horizontal="center" vertical="center"/>
    </xf>
    <xf numFmtId="204" fontId="20" fillId="0" borderId="23" xfId="58" applyNumberFormat="1" applyFont="1" applyFill="1" applyBorder="1" applyAlignment="1">
      <alignment horizontal="center" vertical="center"/>
    </xf>
    <xf numFmtId="204" fontId="19" fillId="0" borderId="21" xfId="58" applyNumberFormat="1" applyFont="1" applyFill="1" applyBorder="1" applyAlignment="1">
      <alignment/>
    </xf>
    <xf numFmtId="204" fontId="19" fillId="0" borderId="18" xfId="58" applyNumberFormat="1" applyFont="1" applyFill="1" applyBorder="1" applyAlignment="1">
      <alignment/>
    </xf>
    <xf numFmtId="204" fontId="19" fillId="0" borderId="23" xfId="58" applyNumberFormat="1" applyFont="1" applyFill="1" applyBorder="1" applyAlignment="1">
      <alignment/>
    </xf>
    <xf numFmtId="204" fontId="20" fillId="0" borderId="28" xfId="58" applyNumberFormat="1" applyFont="1" applyFill="1" applyBorder="1" applyAlignment="1">
      <alignment/>
    </xf>
    <xf numFmtId="204" fontId="19" fillId="0" borderId="22" xfId="58" applyNumberFormat="1" applyFont="1" applyFill="1" applyBorder="1" applyAlignment="1">
      <alignment horizontal="center" vertical="center"/>
    </xf>
    <xf numFmtId="204" fontId="19" fillId="0" borderId="27" xfId="58" applyNumberFormat="1" applyFont="1" applyFill="1" applyBorder="1" applyAlignment="1">
      <alignment horizontal="center" vertical="center"/>
    </xf>
    <xf numFmtId="204" fontId="19" fillId="0" borderId="28" xfId="58" applyNumberFormat="1" applyFont="1" applyFill="1" applyBorder="1" applyAlignment="1">
      <alignment horizontal="center" vertical="center"/>
    </xf>
    <xf numFmtId="204" fontId="20" fillId="0" borderId="22" xfId="58" applyNumberFormat="1" applyFont="1" applyFill="1" applyBorder="1" applyAlignment="1">
      <alignment horizontal="center" vertical="center"/>
    </xf>
    <xf numFmtId="204" fontId="20" fillId="0" borderId="27" xfId="58" applyNumberFormat="1" applyFont="1" applyFill="1" applyBorder="1" applyAlignment="1">
      <alignment horizontal="center" vertical="center"/>
    </xf>
    <xf numFmtId="204" fontId="20" fillId="0" borderId="28" xfId="58" applyNumberFormat="1" applyFont="1" applyFill="1" applyBorder="1" applyAlignment="1">
      <alignment horizontal="center" vertical="center"/>
    </xf>
    <xf numFmtId="204" fontId="19" fillId="0" borderId="52" xfId="58" applyNumberFormat="1" applyFont="1" applyFill="1" applyBorder="1" applyAlignment="1">
      <alignment/>
    </xf>
    <xf numFmtId="204" fontId="19" fillId="0" borderId="53" xfId="58" applyNumberFormat="1" applyFont="1" applyFill="1" applyBorder="1" applyAlignment="1">
      <alignment/>
    </xf>
    <xf numFmtId="204" fontId="19" fillId="0" borderId="49" xfId="58" applyNumberFormat="1" applyFont="1" applyFill="1" applyBorder="1" applyAlignment="1">
      <alignment/>
    </xf>
    <xf numFmtId="205" fontId="20" fillId="0" borderId="28" xfId="0" applyNumberFormat="1" applyFont="1" applyFill="1" applyBorder="1" applyAlignment="1">
      <alignment/>
    </xf>
    <xf numFmtId="205" fontId="20" fillId="0" borderId="2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204" fontId="20" fillId="0" borderId="36" xfId="58" applyNumberFormat="1" applyFont="1" applyFill="1" applyBorder="1" applyAlignment="1">
      <alignment/>
    </xf>
    <xf numFmtId="204" fontId="20" fillId="0" borderId="48" xfId="58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18" xfId="0" applyNumberFormat="1" applyFont="1" applyFill="1" applyBorder="1" applyAlignment="1">
      <alignment/>
    </xf>
    <xf numFmtId="204" fontId="21" fillId="0" borderId="25" xfId="0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195" fontId="24" fillId="0" borderId="68" xfId="0" applyNumberFormat="1" applyFont="1" applyFill="1" applyBorder="1" applyAlignment="1">
      <alignment horizontal="center" vertical="center" wrapText="1"/>
    </xf>
    <xf numFmtId="195" fontId="24" fillId="0" borderId="77" xfId="0" applyNumberFormat="1" applyFont="1" applyFill="1" applyBorder="1" applyAlignment="1">
      <alignment horizontal="center" vertical="center" wrapText="1"/>
    </xf>
    <xf numFmtId="195" fontId="24" fillId="0" borderId="75" xfId="0" applyNumberFormat="1" applyFont="1" applyFill="1" applyBorder="1" applyAlignment="1">
      <alignment horizontal="center" vertical="center" wrapText="1"/>
    </xf>
    <xf numFmtId="195" fontId="24" fillId="0" borderId="72" xfId="0" applyNumberFormat="1" applyFont="1" applyFill="1" applyBorder="1" applyAlignment="1">
      <alignment horizontal="center" vertical="center" wrapText="1"/>
    </xf>
    <xf numFmtId="0" fontId="17" fillId="0" borderId="65" xfId="0" applyNumberFormat="1" applyFont="1" applyFill="1" applyBorder="1" applyAlignment="1">
      <alignment horizontal="center" vertical="center" wrapText="1" readingOrder="1"/>
    </xf>
    <xf numFmtId="0" fontId="17" fillId="0" borderId="42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76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7" xfId="0" applyFont="1" applyFill="1" applyBorder="1" applyAlignment="1">
      <alignment horizontal="center" vertical="center" textRotation="90" wrapText="1"/>
    </xf>
    <xf numFmtId="195" fontId="24" fillId="0" borderId="68" xfId="0" applyNumberFormat="1" applyFont="1" applyFill="1" applyBorder="1" applyAlignment="1">
      <alignment horizontal="center" vertical="center" textRotation="90" wrapText="1"/>
    </xf>
    <xf numFmtId="195" fontId="24" fillId="0" borderId="77" xfId="0" applyNumberFormat="1" applyFont="1" applyFill="1" applyBorder="1" applyAlignment="1">
      <alignment horizontal="center" vertical="center" textRotation="90" wrapText="1"/>
    </xf>
    <xf numFmtId="195" fontId="24" fillId="0" borderId="75" xfId="0" applyNumberFormat="1" applyFont="1" applyFill="1" applyBorder="1" applyAlignment="1">
      <alignment horizontal="center" vertical="center" textRotation="90" wrapText="1"/>
    </xf>
    <xf numFmtId="195" fontId="24" fillId="0" borderId="72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18">
      <selection activeCell="C150" sqref="C150"/>
    </sheetView>
  </sheetViews>
  <sheetFormatPr defaultColWidth="9.140625" defaultRowHeight="12.75"/>
  <cols>
    <col min="1" max="1" width="6.8515625" style="374" bestFit="1" customWidth="1"/>
    <col min="2" max="2" width="49.7109375" style="374" customWidth="1"/>
    <col min="3" max="3" width="11.140625" style="374" customWidth="1"/>
    <col min="4" max="4" width="12.28125" style="374" customWidth="1"/>
    <col min="5" max="5" width="13.28125" style="374" customWidth="1"/>
    <col min="6" max="6" width="10.421875" style="374" customWidth="1"/>
    <col min="7" max="7" width="9.140625" style="374" customWidth="1"/>
    <col min="8" max="8" width="13.28125" style="374" bestFit="1" customWidth="1"/>
    <col min="9" max="9" width="14.28125" style="374" customWidth="1"/>
    <col min="10" max="16384" width="9.140625" style="374" customWidth="1"/>
  </cols>
  <sheetData>
    <row r="1" spans="1:6" s="131" customFormat="1" ht="15" customHeight="1">
      <c r="A1" s="498"/>
      <c r="B1" s="498"/>
      <c r="C1" s="498"/>
      <c r="D1" s="498"/>
      <c r="E1" s="555" t="s">
        <v>832</v>
      </c>
      <c r="F1" s="555"/>
    </row>
    <row r="2" spans="1:6" s="131" customFormat="1" ht="15" customHeight="1">
      <c r="A2" s="498"/>
      <c r="B2" s="498"/>
      <c r="C2" s="498"/>
      <c r="D2" s="498"/>
      <c r="E2" s="555"/>
      <c r="F2" s="555"/>
    </row>
    <row r="3" spans="1:6" s="131" customFormat="1" ht="15" customHeight="1">
      <c r="A3" s="498"/>
      <c r="B3" s="498"/>
      <c r="C3" s="498"/>
      <c r="D3" s="498"/>
      <c r="E3" s="555"/>
      <c r="F3" s="555"/>
    </row>
    <row r="4" spans="1:6" s="131" customFormat="1" ht="15" customHeight="1">
      <c r="A4" s="498"/>
      <c r="B4" s="498"/>
      <c r="C4" s="498"/>
      <c r="D4" s="498"/>
      <c r="E4" s="555"/>
      <c r="F4" s="555"/>
    </row>
    <row r="5" spans="1:6" s="132" customFormat="1" ht="17.25">
      <c r="A5" s="498"/>
      <c r="B5" s="498"/>
      <c r="C5" s="498"/>
      <c r="D5" s="498"/>
      <c r="E5" s="555"/>
      <c r="F5" s="555"/>
    </row>
    <row r="6" spans="1:6" s="132" customFormat="1" ht="20.25">
      <c r="A6" s="557" t="s">
        <v>788</v>
      </c>
      <c r="B6" s="557"/>
      <c r="C6" s="557"/>
      <c r="D6" s="557"/>
      <c r="E6" s="557"/>
      <c r="F6" s="557"/>
    </row>
    <row r="7" spans="1:6" s="131" customFormat="1" ht="15" customHeight="1">
      <c r="A7" s="558" t="s">
        <v>789</v>
      </c>
      <c r="B7" s="558"/>
      <c r="C7" s="558"/>
      <c r="D7" s="558"/>
      <c r="E7" s="558"/>
      <c r="F7" s="558"/>
    </row>
    <row r="8" spans="1:6" s="131" customFormat="1" ht="18" thickBot="1">
      <c r="A8" s="498"/>
      <c r="B8" s="498"/>
      <c r="C8" s="498"/>
      <c r="D8" s="498"/>
      <c r="E8" s="556" t="s">
        <v>794</v>
      </c>
      <c r="F8" s="556"/>
    </row>
    <row r="9" spans="1:6" s="391" customFormat="1" ht="71.25" customHeight="1" thickBot="1">
      <c r="A9" s="559" t="s">
        <v>201</v>
      </c>
      <c r="B9" s="561" t="s">
        <v>202</v>
      </c>
      <c r="C9" s="559" t="s">
        <v>203</v>
      </c>
      <c r="D9" s="561" t="s">
        <v>371</v>
      </c>
      <c r="E9" s="563" t="s">
        <v>458</v>
      </c>
      <c r="F9" s="564"/>
    </row>
    <row r="10" spans="1:6" s="392" customFormat="1" ht="29.25" thickBot="1">
      <c r="A10" s="560"/>
      <c r="B10" s="562"/>
      <c r="C10" s="560"/>
      <c r="D10" s="562"/>
      <c r="E10" s="371" t="s">
        <v>372</v>
      </c>
      <c r="F10" s="415" t="s">
        <v>373</v>
      </c>
    </row>
    <row r="11" spans="1:6" s="393" customFormat="1" ht="28.5" customHeight="1" thickBot="1">
      <c r="A11" s="411" t="s">
        <v>79</v>
      </c>
      <c r="B11" s="412">
        <v>2</v>
      </c>
      <c r="C11" s="413">
        <v>3</v>
      </c>
      <c r="D11" s="413">
        <v>4</v>
      </c>
      <c r="E11" s="413">
        <v>5</v>
      </c>
      <c r="F11" s="414">
        <v>6</v>
      </c>
    </row>
    <row r="12" spans="1:9" s="373" customFormat="1" ht="37.5" customHeight="1">
      <c r="A12" s="409">
        <v>1000</v>
      </c>
      <c r="B12" s="410" t="s">
        <v>790</v>
      </c>
      <c r="C12" s="379"/>
      <c r="D12" s="417">
        <f>+E12+F12</f>
        <v>687458.1</v>
      </c>
      <c r="E12" s="417">
        <f>+E14+E24+E77+E96+E46</f>
        <v>661418.1</v>
      </c>
      <c r="F12" s="418">
        <f>+F89+F135</f>
        <v>26040</v>
      </c>
      <c r="H12" s="514"/>
      <c r="I12" s="514"/>
    </row>
    <row r="13" spans="1:6" s="373" customFormat="1" ht="28.5" customHeight="1" hidden="1">
      <c r="A13" s="400"/>
      <c r="B13" s="382" t="s">
        <v>204</v>
      </c>
      <c r="C13" s="395"/>
      <c r="D13" s="395"/>
      <c r="E13" s="395"/>
      <c r="F13" s="399"/>
    </row>
    <row r="14" spans="1:6" s="391" customFormat="1" ht="28.5" customHeight="1">
      <c r="A14" s="401">
        <v>1100</v>
      </c>
      <c r="B14" s="396" t="s">
        <v>205</v>
      </c>
      <c r="C14" s="386">
        <v>7100</v>
      </c>
      <c r="D14" s="510">
        <f>+E14</f>
        <v>93000</v>
      </c>
      <c r="E14" s="510">
        <f>+E17+E21</f>
        <v>93000</v>
      </c>
      <c r="F14" s="419" t="s">
        <v>363</v>
      </c>
    </row>
    <row r="15" spans="1:6" s="373" customFormat="1" ht="28.5" customHeight="1" hidden="1">
      <c r="A15" s="400"/>
      <c r="B15" s="397" t="s">
        <v>206</v>
      </c>
      <c r="C15" s="377"/>
      <c r="D15" s="395"/>
      <c r="E15" s="395"/>
      <c r="F15" s="399"/>
    </row>
    <row r="16" spans="1:6" s="391" customFormat="1" ht="28.5" customHeight="1" hidden="1">
      <c r="A16" s="400"/>
      <c r="B16" s="397" t="s">
        <v>207</v>
      </c>
      <c r="C16" s="377"/>
      <c r="D16" s="395"/>
      <c r="E16" s="395"/>
      <c r="F16" s="399"/>
    </row>
    <row r="17" spans="1:6" s="373" customFormat="1" ht="28.5" customHeight="1">
      <c r="A17" s="401">
        <v>1110</v>
      </c>
      <c r="B17" s="385" t="s">
        <v>208</v>
      </c>
      <c r="C17" s="386">
        <v>7131</v>
      </c>
      <c r="D17" s="510">
        <f>+E17</f>
        <v>8000</v>
      </c>
      <c r="E17" s="510">
        <f>+E19+E20</f>
        <v>8000</v>
      </c>
      <c r="F17" s="419" t="s">
        <v>363</v>
      </c>
    </row>
    <row r="18" spans="1:6" ht="28.5" customHeight="1" hidden="1">
      <c r="A18" s="400"/>
      <c r="B18" s="397" t="s">
        <v>207</v>
      </c>
      <c r="C18" s="377"/>
      <c r="D18" s="395"/>
      <c r="E18" s="395"/>
      <c r="F18" s="399"/>
    </row>
    <row r="19" spans="1:6" ht="28.5" customHeight="1">
      <c r="A19" s="402" t="s">
        <v>391</v>
      </c>
      <c r="B19" s="375" t="s">
        <v>209</v>
      </c>
      <c r="C19" s="376"/>
      <c r="D19" s="508">
        <f>+E19</f>
        <v>7000</v>
      </c>
      <c r="E19" s="508">
        <v>7000</v>
      </c>
      <c r="F19" s="399" t="s">
        <v>363</v>
      </c>
    </row>
    <row r="20" spans="1:6" s="391" customFormat="1" ht="28.5" customHeight="1">
      <c r="A20" s="402" t="s">
        <v>392</v>
      </c>
      <c r="B20" s="375" t="s">
        <v>210</v>
      </c>
      <c r="C20" s="376"/>
      <c r="D20" s="508">
        <f>+E20</f>
        <v>1000</v>
      </c>
      <c r="E20" s="508">
        <v>1000</v>
      </c>
      <c r="F20" s="399" t="s">
        <v>363</v>
      </c>
    </row>
    <row r="21" spans="1:6" s="373" customFormat="1" ht="28.5" customHeight="1">
      <c r="A21" s="401">
        <v>1120</v>
      </c>
      <c r="B21" s="385" t="s">
        <v>211</v>
      </c>
      <c r="C21" s="386">
        <v>7136</v>
      </c>
      <c r="D21" s="512">
        <f>+E21</f>
        <v>85000</v>
      </c>
      <c r="E21" s="512">
        <f>+E23</f>
        <v>85000</v>
      </c>
      <c r="F21" s="419" t="s">
        <v>363</v>
      </c>
    </row>
    <row r="22" spans="1:6" ht="28.5" customHeight="1" hidden="1">
      <c r="A22" s="400"/>
      <c r="B22" s="397" t="s">
        <v>207</v>
      </c>
      <c r="C22" s="377"/>
      <c r="D22" s="508"/>
      <c r="E22" s="508"/>
      <c r="F22" s="399"/>
    </row>
    <row r="23" spans="1:6" s="391" customFormat="1" ht="28.5" customHeight="1">
      <c r="A23" s="402" t="s">
        <v>393</v>
      </c>
      <c r="B23" s="375" t="s">
        <v>212</v>
      </c>
      <c r="C23" s="376"/>
      <c r="D23" s="508">
        <f>+E23</f>
        <v>85000</v>
      </c>
      <c r="E23" s="508">
        <v>85000</v>
      </c>
      <c r="F23" s="399" t="s">
        <v>363</v>
      </c>
    </row>
    <row r="24" spans="1:6" s="373" customFormat="1" ht="43.5" customHeight="1">
      <c r="A24" s="401">
        <v>1130</v>
      </c>
      <c r="B24" s="385" t="s">
        <v>213</v>
      </c>
      <c r="C24" s="386">
        <v>7145</v>
      </c>
      <c r="D24" s="513">
        <f>+E24</f>
        <v>7890</v>
      </c>
      <c r="E24" s="513">
        <f>+E26</f>
        <v>7890</v>
      </c>
      <c r="F24" s="419" t="s">
        <v>363</v>
      </c>
    </row>
    <row r="25" spans="1:6" ht="13.5" hidden="1">
      <c r="A25" s="400"/>
      <c r="B25" s="397" t="s">
        <v>207</v>
      </c>
      <c r="C25" s="377"/>
      <c r="D25" s="395"/>
      <c r="E25" s="395"/>
      <c r="F25" s="399"/>
    </row>
    <row r="26" spans="1:6" s="373" customFormat="1" ht="28.5" customHeight="1">
      <c r="A26" s="402" t="s">
        <v>394</v>
      </c>
      <c r="B26" s="375" t="s">
        <v>214</v>
      </c>
      <c r="C26" s="376">
        <v>71452</v>
      </c>
      <c r="D26" s="513">
        <f>+E26</f>
        <v>7890</v>
      </c>
      <c r="E26" s="511">
        <f>+E31+E35+E37+E38+E40+E42+E43+E44+E45</f>
        <v>7890</v>
      </c>
      <c r="F26" s="399" t="s">
        <v>363</v>
      </c>
    </row>
    <row r="27" spans="1:6" s="373" customFormat="1" ht="28.5" customHeight="1" hidden="1">
      <c r="A27" s="402"/>
      <c r="B27" s="375" t="s">
        <v>215</v>
      </c>
      <c r="C27" s="377"/>
      <c r="D27" s="395"/>
      <c r="E27" s="395"/>
      <c r="F27" s="399"/>
    </row>
    <row r="28" spans="1:6" s="373" customFormat="1" ht="28.5" customHeight="1" hidden="1">
      <c r="A28" s="402"/>
      <c r="B28" s="375" t="s">
        <v>207</v>
      </c>
      <c r="C28" s="377"/>
      <c r="D28" s="395"/>
      <c r="E28" s="395"/>
      <c r="F28" s="399"/>
    </row>
    <row r="29" spans="1:6" s="373" customFormat="1" ht="28.5" customHeight="1" hidden="1">
      <c r="A29" s="402" t="s">
        <v>395</v>
      </c>
      <c r="B29" s="383" t="s">
        <v>216</v>
      </c>
      <c r="C29" s="376"/>
      <c r="D29" s="395"/>
      <c r="E29" s="395"/>
      <c r="F29" s="399" t="s">
        <v>363</v>
      </c>
    </row>
    <row r="30" spans="1:6" s="373" customFormat="1" ht="28.5" customHeight="1" hidden="1">
      <c r="A30" s="403"/>
      <c r="B30" s="383" t="s">
        <v>460</v>
      </c>
      <c r="C30" s="377"/>
      <c r="D30" s="395"/>
      <c r="E30" s="395"/>
      <c r="F30" s="399"/>
    </row>
    <row r="31" spans="1:6" s="373" customFormat="1" ht="28.5" customHeight="1">
      <c r="A31" s="402" t="s">
        <v>396</v>
      </c>
      <c r="B31" s="380" t="s">
        <v>217</v>
      </c>
      <c r="C31" s="376"/>
      <c r="D31" s="508">
        <f>+E31</f>
        <v>750</v>
      </c>
      <c r="E31" s="508">
        <v>750</v>
      </c>
      <c r="F31" s="399" t="s">
        <v>363</v>
      </c>
    </row>
    <row r="32" spans="1:6" s="373" customFormat="1" ht="28.5" customHeight="1" hidden="1">
      <c r="A32" s="402" t="s">
        <v>397</v>
      </c>
      <c r="B32" s="380" t="s">
        <v>218</v>
      </c>
      <c r="C32" s="376"/>
      <c r="D32" s="508">
        <f aca="true" t="shared" si="0" ref="D32:D45">+E32</f>
        <v>0</v>
      </c>
      <c r="E32" s="508"/>
      <c r="F32" s="399" t="s">
        <v>363</v>
      </c>
    </row>
    <row r="33" spans="1:6" s="373" customFormat="1" ht="28.5" customHeight="1" hidden="1">
      <c r="A33" s="402" t="s">
        <v>398</v>
      </c>
      <c r="B33" s="381" t="s">
        <v>219</v>
      </c>
      <c r="C33" s="376"/>
      <c r="D33" s="508">
        <f t="shared" si="0"/>
        <v>0</v>
      </c>
      <c r="E33" s="508"/>
      <c r="F33" s="399" t="s">
        <v>363</v>
      </c>
    </row>
    <row r="34" spans="1:6" s="373" customFormat="1" ht="40.5">
      <c r="A34" s="400" t="s">
        <v>399</v>
      </c>
      <c r="B34" s="383" t="s">
        <v>220</v>
      </c>
      <c r="C34" s="376"/>
      <c r="D34" s="508">
        <f t="shared" si="0"/>
        <v>0</v>
      </c>
      <c r="E34" s="508"/>
      <c r="F34" s="399" t="s">
        <v>363</v>
      </c>
    </row>
    <row r="35" spans="1:6" s="373" customFormat="1" ht="81" customHeight="1">
      <c r="A35" s="402" t="s">
        <v>400</v>
      </c>
      <c r="B35" s="383" t="s">
        <v>221</v>
      </c>
      <c r="C35" s="376"/>
      <c r="D35" s="508">
        <f t="shared" si="0"/>
        <v>4100</v>
      </c>
      <c r="E35" s="508">
        <v>4100</v>
      </c>
      <c r="F35" s="399" t="s">
        <v>363</v>
      </c>
    </row>
    <row r="36" spans="1:6" s="373" customFormat="1" ht="28.5" customHeight="1" hidden="1">
      <c r="A36" s="402" t="s">
        <v>401</v>
      </c>
      <c r="B36" s="383" t="s">
        <v>222</v>
      </c>
      <c r="C36" s="376"/>
      <c r="D36" s="508">
        <f t="shared" si="0"/>
        <v>0</v>
      </c>
      <c r="E36" s="508"/>
      <c r="F36" s="399" t="s">
        <v>363</v>
      </c>
    </row>
    <row r="37" spans="1:6" s="373" customFormat="1" ht="71.25" customHeight="1">
      <c r="A37" s="402" t="s">
        <v>402</v>
      </c>
      <c r="B37" s="383" t="s">
        <v>223</v>
      </c>
      <c r="C37" s="376"/>
      <c r="D37" s="508">
        <f t="shared" si="0"/>
        <v>420</v>
      </c>
      <c r="E37" s="508">
        <v>420</v>
      </c>
      <c r="F37" s="399" t="s">
        <v>363</v>
      </c>
    </row>
    <row r="38" spans="1:6" s="373" customFormat="1" ht="73.5" customHeight="1">
      <c r="A38" s="402" t="s">
        <v>403</v>
      </c>
      <c r="B38" s="383" t="s">
        <v>224</v>
      </c>
      <c r="C38" s="376"/>
      <c r="D38" s="508">
        <f t="shared" si="0"/>
        <v>150</v>
      </c>
      <c r="E38" s="508">
        <v>150</v>
      </c>
      <c r="F38" s="399" t="s">
        <v>363</v>
      </c>
    </row>
    <row r="39" spans="1:6" s="373" customFormat="1" ht="28.5" customHeight="1" hidden="1">
      <c r="A39" s="402" t="s">
        <v>404</v>
      </c>
      <c r="B39" s="383" t="s">
        <v>225</v>
      </c>
      <c r="C39" s="376"/>
      <c r="D39" s="508">
        <f t="shared" si="0"/>
        <v>0</v>
      </c>
      <c r="E39" s="508">
        <v>0</v>
      </c>
      <c r="F39" s="399" t="s">
        <v>363</v>
      </c>
    </row>
    <row r="40" spans="1:6" s="373" customFormat="1" ht="28.5" customHeight="1">
      <c r="A40" s="402" t="s">
        <v>405</v>
      </c>
      <c r="B40" s="383" t="s">
        <v>226</v>
      </c>
      <c r="C40" s="376"/>
      <c r="D40" s="508">
        <f t="shared" si="0"/>
        <v>1700</v>
      </c>
      <c r="E40" s="508">
        <v>1700</v>
      </c>
      <c r="F40" s="399" t="s">
        <v>363</v>
      </c>
    </row>
    <row r="41" spans="1:6" s="391" customFormat="1" ht="28.5" customHeight="1" hidden="1">
      <c r="A41" s="402" t="s">
        <v>406</v>
      </c>
      <c r="B41" s="383" t="s">
        <v>227</v>
      </c>
      <c r="C41" s="376"/>
      <c r="D41" s="508">
        <f t="shared" si="0"/>
        <v>0</v>
      </c>
      <c r="E41" s="508">
        <v>0</v>
      </c>
      <c r="F41" s="399" t="s">
        <v>363</v>
      </c>
    </row>
    <row r="42" spans="1:6" s="373" customFormat="1" ht="55.5" customHeight="1">
      <c r="A42" s="402" t="s">
        <v>407</v>
      </c>
      <c r="B42" s="383" t="s">
        <v>228</v>
      </c>
      <c r="C42" s="376"/>
      <c r="D42" s="508">
        <f t="shared" si="0"/>
        <v>20</v>
      </c>
      <c r="E42" s="508">
        <v>20</v>
      </c>
      <c r="F42" s="399" t="s">
        <v>363</v>
      </c>
    </row>
    <row r="43" spans="1:6" ht="37.5" customHeight="1">
      <c r="A43" s="402" t="s">
        <v>732</v>
      </c>
      <c r="B43" s="383" t="s">
        <v>229</v>
      </c>
      <c r="C43" s="376"/>
      <c r="D43" s="508">
        <f t="shared" si="0"/>
        <v>50</v>
      </c>
      <c r="E43" s="508">
        <v>50</v>
      </c>
      <c r="F43" s="399" t="s">
        <v>363</v>
      </c>
    </row>
    <row r="44" spans="1:6" ht="28.5" customHeight="1">
      <c r="A44" s="402" t="s">
        <v>796</v>
      </c>
      <c r="B44" s="383" t="s">
        <v>797</v>
      </c>
      <c r="C44" s="376"/>
      <c r="D44" s="508">
        <f t="shared" si="0"/>
        <v>600</v>
      </c>
      <c r="E44" s="508">
        <v>600</v>
      </c>
      <c r="F44" s="399"/>
    </row>
    <row r="45" spans="1:6" ht="40.5">
      <c r="A45" s="402" t="s">
        <v>798</v>
      </c>
      <c r="B45" s="383" t="s">
        <v>799</v>
      </c>
      <c r="C45" s="376"/>
      <c r="D45" s="508">
        <f t="shared" si="0"/>
        <v>100</v>
      </c>
      <c r="E45" s="508">
        <v>100</v>
      </c>
      <c r="F45" s="399"/>
    </row>
    <row r="46" spans="1:6" s="373" customFormat="1" ht="28.5" customHeight="1">
      <c r="A46" s="401">
        <v>1150</v>
      </c>
      <c r="B46" s="385" t="s">
        <v>230</v>
      </c>
      <c r="C46" s="386">
        <v>7146</v>
      </c>
      <c r="D46" s="512">
        <f>+E46</f>
        <v>800</v>
      </c>
      <c r="E46" s="512">
        <f>+E48</f>
        <v>800</v>
      </c>
      <c r="F46" s="419" t="s">
        <v>363</v>
      </c>
    </row>
    <row r="47" spans="1:6" s="373" customFormat="1" ht="28.5" customHeight="1" hidden="1">
      <c r="A47" s="400"/>
      <c r="B47" s="397" t="s">
        <v>207</v>
      </c>
      <c r="C47" s="377"/>
      <c r="D47" s="508"/>
      <c r="E47" s="508"/>
      <c r="F47" s="399"/>
    </row>
    <row r="48" spans="1:6" s="373" customFormat="1" ht="28.5" customHeight="1">
      <c r="A48" s="402" t="s">
        <v>408</v>
      </c>
      <c r="B48" s="375" t="s">
        <v>231</v>
      </c>
      <c r="C48" s="376"/>
      <c r="D48" s="508">
        <f>+E48</f>
        <v>800</v>
      </c>
      <c r="E48" s="508">
        <f>+E51+E52</f>
        <v>800</v>
      </c>
      <c r="F48" s="399" t="s">
        <v>363</v>
      </c>
    </row>
    <row r="49" spans="1:6" s="391" customFormat="1" ht="28.5" customHeight="1" hidden="1">
      <c r="A49" s="402"/>
      <c r="B49" s="375" t="s">
        <v>232</v>
      </c>
      <c r="C49" s="377"/>
      <c r="D49" s="508"/>
      <c r="E49" s="508"/>
      <c r="F49" s="399"/>
    </row>
    <row r="50" spans="1:6" s="373" customFormat="1" ht="28.5" customHeight="1" hidden="1">
      <c r="A50" s="402"/>
      <c r="B50" s="375" t="s">
        <v>207</v>
      </c>
      <c r="C50" s="377"/>
      <c r="D50" s="508"/>
      <c r="E50" s="508"/>
      <c r="F50" s="399"/>
    </row>
    <row r="51" spans="1:6" ht="37.5" customHeight="1">
      <c r="A51" s="402" t="s">
        <v>409</v>
      </c>
      <c r="B51" s="383" t="s">
        <v>233</v>
      </c>
      <c r="C51" s="376"/>
      <c r="D51" s="508">
        <f>+E51</f>
        <v>800</v>
      </c>
      <c r="E51" s="508">
        <v>800</v>
      </c>
      <c r="F51" s="399" t="s">
        <v>363</v>
      </c>
    </row>
    <row r="52" spans="1:6" s="373" customFormat="1" ht="28.5" customHeight="1" hidden="1">
      <c r="A52" s="400" t="s">
        <v>410</v>
      </c>
      <c r="B52" s="381" t="s">
        <v>234</v>
      </c>
      <c r="C52" s="376"/>
      <c r="D52" s="395"/>
      <c r="E52" s="395"/>
      <c r="F52" s="399" t="s">
        <v>363</v>
      </c>
    </row>
    <row r="53" spans="1:6" s="373" customFormat="1" ht="28.5" customHeight="1" hidden="1">
      <c r="A53" s="401">
        <v>1160</v>
      </c>
      <c r="B53" s="385" t="s">
        <v>235</v>
      </c>
      <c r="C53" s="386">
        <v>7161</v>
      </c>
      <c r="D53" s="394"/>
      <c r="E53" s="394"/>
      <c r="F53" s="419" t="s">
        <v>363</v>
      </c>
    </row>
    <row r="54" spans="1:6" s="373" customFormat="1" ht="28.5" customHeight="1" hidden="1">
      <c r="A54" s="402"/>
      <c r="B54" s="375" t="s">
        <v>236</v>
      </c>
      <c r="C54" s="377"/>
      <c r="D54" s="395"/>
      <c r="E54" s="395"/>
      <c r="F54" s="399"/>
    </row>
    <row r="55" spans="1:6" s="373" customFormat="1" ht="28.5" customHeight="1" hidden="1">
      <c r="A55" s="400"/>
      <c r="B55" s="375" t="s">
        <v>207</v>
      </c>
      <c r="C55" s="377"/>
      <c r="D55" s="395"/>
      <c r="E55" s="395"/>
      <c r="F55" s="399"/>
    </row>
    <row r="56" spans="1:6" s="391" customFormat="1" ht="28.5" customHeight="1" hidden="1">
      <c r="A56" s="402" t="s">
        <v>411</v>
      </c>
      <c r="B56" s="375" t="s">
        <v>237</v>
      </c>
      <c r="C56" s="376"/>
      <c r="D56" s="395"/>
      <c r="E56" s="395"/>
      <c r="F56" s="399" t="s">
        <v>363</v>
      </c>
    </row>
    <row r="57" spans="1:6" s="373" customFormat="1" ht="28.5" customHeight="1" hidden="1">
      <c r="A57" s="402"/>
      <c r="B57" s="375" t="s">
        <v>238</v>
      </c>
      <c r="C57" s="377"/>
      <c r="D57" s="395"/>
      <c r="E57" s="395"/>
      <c r="F57" s="399"/>
    </row>
    <row r="58" spans="1:6" s="391" customFormat="1" ht="28.5" customHeight="1" hidden="1">
      <c r="A58" s="404" t="s">
        <v>412</v>
      </c>
      <c r="B58" s="383" t="s">
        <v>239</v>
      </c>
      <c r="C58" s="376"/>
      <c r="D58" s="395"/>
      <c r="E58" s="395"/>
      <c r="F58" s="399" t="s">
        <v>363</v>
      </c>
    </row>
    <row r="59" spans="1:6" s="373" customFormat="1" ht="28.5" customHeight="1" hidden="1">
      <c r="A59" s="404" t="s">
        <v>413</v>
      </c>
      <c r="B59" s="383" t="s">
        <v>240</v>
      </c>
      <c r="C59" s="376"/>
      <c r="D59" s="395"/>
      <c r="E59" s="395"/>
      <c r="F59" s="399" t="s">
        <v>363</v>
      </c>
    </row>
    <row r="60" spans="1:6" ht="28.5" customHeight="1" hidden="1">
      <c r="A60" s="404" t="s">
        <v>414</v>
      </c>
      <c r="B60" s="383" t="s">
        <v>241</v>
      </c>
      <c r="C60" s="376"/>
      <c r="D60" s="395"/>
      <c r="E60" s="395"/>
      <c r="F60" s="399" t="s">
        <v>363</v>
      </c>
    </row>
    <row r="61" spans="1:6" s="391" customFormat="1" ht="28.5" customHeight="1" hidden="1">
      <c r="A61" s="404" t="s">
        <v>364</v>
      </c>
      <c r="B61" s="375" t="s">
        <v>242</v>
      </c>
      <c r="C61" s="376"/>
      <c r="D61" s="395"/>
      <c r="E61" s="395"/>
      <c r="F61" s="399" t="s">
        <v>363</v>
      </c>
    </row>
    <row r="62" spans="1:6" s="391" customFormat="1" ht="28.5" customHeight="1" hidden="1">
      <c r="A62" s="401">
        <v>1200</v>
      </c>
      <c r="B62" s="396" t="s">
        <v>243</v>
      </c>
      <c r="C62" s="386">
        <v>7300</v>
      </c>
      <c r="D62" s="394">
        <f>+E62+F62</f>
        <v>26040</v>
      </c>
      <c r="E62" s="394"/>
      <c r="F62" s="419">
        <f>+F89</f>
        <v>26040</v>
      </c>
    </row>
    <row r="63" spans="1:6" ht="28.5" customHeight="1" hidden="1">
      <c r="A63" s="400"/>
      <c r="B63" s="397" t="s">
        <v>244</v>
      </c>
      <c r="C63" s="377"/>
      <c r="D63" s="395"/>
      <c r="E63" s="395"/>
      <c r="F63" s="399"/>
    </row>
    <row r="64" spans="1:6" s="391" customFormat="1" ht="28.5" customHeight="1" hidden="1">
      <c r="A64" s="400"/>
      <c r="B64" s="397" t="s">
        <v>207</v>
      </c>
      <c r="C64" s="377"/>
      <c r="D64" s="395"/>
      <c r="E64" s="395"/>
      <c r="F64" s="399"/>
    </row>
    <row r="65" spans="1:6" ht="28.5" customHeight="1" hidden="1">
      <c r="A65" s="401">
        <v>1210</v>
      </c>
      <c r="B65" s="385" t="s">
        <v>245</v>
      </c>
      <c r="C65" s="386">
        <v>7311</v>
      </c>
      <c r="D65" s="394"/>
      <c r="E65" s="394"/>
      <c r="F65" s="419" t="s">
        <v>363</v>
      </c>
    </row>
    <row r="66" spans="1:6" s="391" customFormat="1" ht="28.5" customHeight="1" hidden="1">
      <c r="A66" s="400"/>
      <c r="B66" s="397" t="s">
        <v>207</v>
      </c>
      <c r="C66" s="377"/>
      <c r="D66" s="395"/>
      <c r="E66" s="395"/>
      <c r="F66" s="399"/>
    </row>
    <row r="67" spans="1:6" ht="28.5" customHeight="1" hidden="1">
      <c r="A67" s="402" t="s">
        <v>415</v>
      </c>
      <c r="B67" s="375" t="s">
        <v>246</v>
      </c>
      <c r="C67" s="384"/>
      <c r="D67" s="395"/>
      <c r="E67" s="395"/>
      <c r="F67" s="399" t="s">
        <v>363</v>
      </c>
    </row>
    <row r="68" spans="1:6" s="391" customFormat="1" ht="28.5" customHeight="1" hidden="1">
      <c r="A68" s="405" t="s">
        <v>143</v>
      </c>
      <c r="B68" s="385" t="s">
        <v>247</v>
      </c>
      <c r="C68" s="398">
        <v>7312</v>
      </c>
      <c r="D68" s="394"/>
      <c r="E68" s="394" t="s">
        <v>363</v>
      </c>
      <c r="F68" s="399"/>
    </row>
    <row r="69" spans="1:6" s="373" customFormat="1" ht="28.5" customHeight="1" hidden="1">
      <c r="A69" s="405"/>
      <c r="B69" s="397" t="s">
        <v>207</v>
      </c>
      <c r="C69" s="386"/>
      <c r="D69" s="420"/>
      <c r="E69" s="420"/>
      <c r="F69" s="419"/>
    </row>
    <row r="70" spans="1:6" ht="28.5" customHeight="1" hidden="1">
      <c r="A70" s="400" t="s">
        <v>144</v>
      </c>
      <c r="B70" s="375" t="s">
        <v>248</v>
      </c>
      <c r="C70" s="384"/>
      <c r="D70" s="395"/>
      <c r="E70" s="395" t="s">
        <v>363</v>
      </c>
      <c r="F70" s="399"/>
    </row>
    <row r="71" spans="1:6" s="373" customFormat="1" ht="28.5" customHeight="1" hidden="1">
      <c r="A71" s="405" t="s">
        <v>416</v>
      </c>
      <c r="B71" s="385" t="s">
        <v>249</v>
      </c>
      <c r="C71" s="398">
        <v>7321</v>
      </c>
      <c r="D71" s="394"/>
      <c r="E71" s="394"/>
      <c r="F71" s="419" t="s">
        <v>363</v>
      </c>
    </row>
    <row r="72" spans="1:6" ht="28.5" customHeight="1" hidden="1">
      <c r="A72" s="405"/>
      <c r="B72" s="397" t="s">
        <v>207</v>
      </c>
      <c r="C72" s="386"/>
      <c r="D72" s="420"/>
      <c r="E72" s="420"/>
      <c r="F72" s="419"/>
    </row>
    <row r="73" spans="1:6" ht="28.5" customHeight="1" hidden="1">
      <c r="A73" s="402" t="s">
        <v>417</v>
      </c>
      <c r="B73" s="375" t="s">
        <v>250</v>
      </c>
      <c r="C73" s="384"/>
      <c r="D73" s="395"/>
      <c r="E73" s="395"/>
      <c r="F73" s="399" t="s">
        <v>363</v>
      </c>
    </row>
    <row r="74" spans="1:6" ht="28.5" customHeight="1" hidden="1">
      <c r="A74" s="405" t="s">
        <v>418</v>
      </c>
      <c r="B74" s="385" t="s">
        <v>251</v>
      </c>
      <c r="C74" s="398">
        <v>7322</v>
      </c>
      <c r="D74" s="394"/>
      <c r="E74" s="394" t="s">
        <v>363</v>
      </c>
      <c r="F74" s="399"/>
    </row>
    <row r="75" spans="1:6" ht="28.5" customHeight="1" hidden="1">
      <c r="A75" s="405"/>
      <c r="B75" s="397" t="s">
        <v>207</v>
      </c>
      <c r="C75" s="386"/>
      <c r="D75" s="420"/>
      <c r="E75" s="420"/>
      <c r="F75" s="419"/>
    </row>
    <row r="76" spans="1:6" ht="28.5" customHeight="1" hidden="1">
      <c r="A76" s="402" t="s">
        <v>419</v>
      </c>
      <c r="B76" s="375" t="s">
        <v>252</v>
      </c>
      <c r="C76" s="384"/>
      <c r="D76" s="395"/>
      <c r="E76" s="395" t="s">
        <v>363</v>
      </c>
      <c r="F76" s="399"/>
    </row>
    <row r="77" spans="1:6" ht="28.5" customHeight="1">
      <c r="A77" s="401">
        <v>1250</v>
      </c>
      <c r="B77" s="385" t="s">
        <v>253</v>
      </c>
      <c r="C77" s="386">
        <v>7331</v>
      </c>
      <c r="D77" s="416">
        <f>+E77</f>
        <v>250375.1</v>
      </c>
      <c r="E77" s="416">
        <f>+E80+E81+E85+E86</f>
        <v>250375.1</v>
      </c>
      <c r="F77" s="419" t="s">
        <v>363</v>
      </c>
    </row>
    <row r="78" spans="1:6" ht="13.5" hidden="1">
      <c r="A78" s="400"/>
      <c r="B78" s="397" t="s">
        <v>254</v>
      </c>
      <c r="C78" s="377"/>
      <c r="D78" s="395"/>
      <c r="E78" s="395"/>
      <c r="F78" s="399"/>
    </row>
    <row r="79" spans="1:6" ht="28.5" customHeight="1" hidden="1">
      <c r="A79" s="400"/>
      <c r="B79" s="397" t="s">
        <v>460</v>
      </c>
      <c r="C79" s="377"/>
      <c r="D79" s="395"/>
      <c r="E79" s="395"/>
      <c r="F79" s="399"/>
    </row>
    <row r="80" spans="1:6" ht="47.25" customHeight="1">
      <c r="A80" s="402" t="s">
        <v>420</v>
      </c>
      <c r="B80" s="375" t="s">
        <v>255</v>
      </c>
      <c r="C80" s="376"/>
      <c r="D80" s="509">
        <f>+E80</f>
        <v>246108.1</v>
      </c>
      <c r="E80" s="508">
        <v>246108.1</v>
      </c>
      <c r="F80" s="399" t="s">
        <v>363</v>
      </c>
    </row>
    <row r="81" spans="1:6" s="391" customFormat="1" ht="28.5" customHeight="1" hidden="1">
      <c r="A81" s="402" t="s">
        <v>421</v>
      </c>
      <c r="B81" s="375" t="s">
        <v>256</v>
      </c>
      <c r="C81" s="384"/>
      <c r="D81" s="395"/>
      <c r="E81" s="395"/>
      <c r="F81" s="399" t="s">
        <v>363</v>
      </c>
    </row>
    <row r="82" spans="1:6" s="373" customFormat="1" ht="28.5" customHeight="1" hidden="1">
      <c r="A82" s="402"/>
      <c r="B82" s="381" t="s">
        <v>207</v>
      </c>
      <c r="C82" s="384"/>
      <c r="D82" s="395"/>
      <c r="E82" s="395"/>
      <c r="F82" s="399"/>
    </row>
    <row r="83" spans="1:6" ht="28.5" customHeight="1" hidden="1">
      <c r="A83" s="402" t="s">
        <v>422</v>
      </c>
      <c r="B83" s="380" t="s">
        <v>257</v>
      </c>
      <c r="C83" s="376"/>
      <c r="D83" s="395"/>
      <c r="E83" s="395"/>
      <c r="F83" s="399" t="s">
        <v>363</v>
      </c>
    </row>
    <row r="84" spans="1:6" ht="5.25" customHeight="1" hidden="1">
      <c r="A84" s="402" t="s">
        <v>423</v>
      </c>
      <c r="B84" s="380" t="s">
        <v>258</v>
      </c>
      <c r="C84" s="376"/>
      <c r="D84" s="395"/>
      <c r="E84" s="395"/>
      <c r="F84" s="399" t="s">
        <v>363</v>
      </c>
    </row>
    <row r="85" spans="1:6" ht="39" customHeight="1">
      <c r="A85" s="402" t="s">
        <v>424</v>
      </c>
      <c r="B85" s="375" t="s">
        <v>259</v>
      </c>
      <c r="C85" s="384"/>
      <c r="D85" s="508">
        <f>+E85</f>
        <v>4267</v>
      </c>
      <c r="E85" s="508">
        <f>3267+1000</f>
        <v>4267</v>
      </c>
      <c r="F85" s="399" t="s">
        <v>363</v>
      </c>
    </row>
    <row r="86" spans="1:6" s="391" customFormat="1" ht="28.5" customHeight="1" hidden="1">
      <c r="A86" s="402" t="s">
        <v>425</v>
      </c>
      <c r="B86" s="375" t="s">
        <v>260</v>
      </c>
      <c r="C86" s="384"/>
      <c r="D86" s="395"/>
      <c r="E86" s="395"/>
      <c r="F86" s="399" t="s">
        <v>363</v>
      </c>
    </row>
    <row r="87" spans="1:6" s="373" customFormat="1" ht="28.5" customHeight="1" hidden="1">
      <c r="A87" s="400"/>
      <c r="B87" s="397" t="s">
        <v>460</v>
      </c>
      <c r="C87" s="377"/>
      <c r="D87" s="395"/>
      <c r="E87" s="395"/>
      <c r="F87" s="399"/>
    </row>
    <row r="88" spans="1:6" s="391" customFormat="1" ht="10.5" customHeight="1" hidden="1">
      <c r="A88" s="402" t="s">
        <v>426</v>
      </c>
      <c r="B88" s="380" t="s">
        <v>261</v>
      </c>
      <c r="C88" s="384"/>
      <c r="D88" s="395"/>
      <c r="E88" s="395"/>
      <c r="F88" s="399" t="s">
        <v>363</v>
      </c>
    </row>
    <row r="89" spans="1:6" s="373" customFormat="1" ht="28.5" customHeight="1">
      <c r="A89" s="401">
        <v>1260</v>
      </c>
      <c r="B89" s="385" t="s">
        <v>262</v>
      </c>
      <c r="C89" s="386">
        <v>7332</v>
      </c>
      <c r="D89" s="394">
        <f>+F89</f>
        <v>26040</v>
      </c>
      <c r="E89" s="394" t="s">
        <v>363</v>
      </c>
      <c r="F89" s="419">
        <f>+F92</f>
        <v>26040</v>
      </c>
    </row>
    <row r="90" spans="1:6" ht="28.5" customHeight="1" hidden="1">
      <c r="A90" s="400"/>
      <c r="B90" s="397" t="s">
        <v>263</v>
      </c>
      <c r="C90" s="377"/>
      <c r="D90" s="395"/>
      <c r="E90" s="395"/>
      <c r="F90" s="399"/>
    </row>
    <row r="91" spans="1:6" s="391" customFormat="1" ht="28.5" customHeight="1" hidden="1">
      <c r="A91" s="400"/>
      <c r="B91" s="397" t="s">
        <v>207</v>
      </c>
      <c r="C91" s="377"/>
      <c r="D91" s="395"/>
      <c r="E91" s="395"/>
      <c r="F91" s="399"/>
    </row>
    <row r="92" spans="1:6" s="373" customFormat="1" ht="39.75" customHeight="1">
      <c r="A92" s="402" t="s">
        <v>427</v>
      </c>
      <c r="B92" s="375" t="s">
        <v>264</v>
      </c>
      <c r="C92" s="384"/>
      <c r="D92" s="395">
        <f>+F92</f>
        <v>26040</v>
      </c>
      <c r="E92" s="395" t="s">
        <v>363</v>
      </c>
      <c r="F92" s="421">
        <v>26040</v>
      </c>
    </row>
    <row r="93" spans="1:6" ht="28.5" customHeight="1" hidden="1">
      <c r="A93" s="402" t="s">
        <v>428</v>
      </c>
      <c r="B93" s="375" t="s">
        <v>265</v>
      </c>
      <c r="C93" s="384"/>
      <c r="D93" s="395"/>
      <c r="E93" s="395" t="s">
        <v>363</v>
      </c>
      <c r="F93" s="399"/>
    </row>
    <row r="94" spans="1:6" s="391" customFormat="1" ht="28.5" customHeight="1" hidden="1">
      <c r="A94" s="400"/>
      <c r="B94" s="397" t="s">
        <v>460</v>
      </c>
      <c r="C94" s="377"/>
      <c r="D94" s="395"/>
      <c r="E94" s="395"/>
      <c r="F94" s="399"/>
    </row>
    <row r="95" spans="1:6" s="373" customFormat="1" ht="28.5" customHeight="1" hidden="1">
      <c r="A95" s="402" t="s">
        <v>429</v>
      </c>
      <c r="B95" s="380" t="s">
        <v>261</v>
      </c>
      <c r="C95" s="384"/>
      <c r="D95" s="395"/>
      <c r="E95" s="395" t="s">
        <v>363</v>
      </c>
      <c r="F95" s="399"/>
    </row>
    <row r="96" spans="1:6" ht="28.5" customHeight="1">
      <c r="A96" s="401">
        <v>1300</v>
      </c>
      <c r="B96" s="385" t="s">
        <v>266</v>
      </c>
      <c r="C96" s="386">
        <v>7400</v>
      </c>
      <c r="D96" s="512">
        <f>+E96+F96</f>
        <v>309353</v>
      </c>
      <c r="E96" s="512">
        <f>+E105+E112+E118+E125+E140</f>
        <v>309353</v>
      </c>
      <c r="F96" s="419"/>
    </row>
    <row r="97" spans="1:6" ht="28.5" customHeight="1" hidden="1">
      <c r="A97" s="400"/>
      <c r="B97" s="397" t="s">
        <v>267</v>
      </c>
      <c r="C97" s="377"/>
      <c r="D97" s="395"/>
      <c r="E97" s="395"/>
      <c r="F97" s="399"/>
    </row>
    <row r="98" spans="1:6" ht="28.5" customHeight="1" hidden="1">
      <c r="A98" s="400"/>
      <c r="B98" s="397" t="s">
        <v>207</v>
      </c>
      <c r="C98" s="377"/>
      <c r="D98" s="395"/>
      <c r="E98" s="395"/>
      <c r="F98" s="399"/>
    </row>
    <row r="99" spans="1:6" ht="28.5" customHeight="1" hidden="1">
      <c r="A99" s="401">
        <v>1310</v>
      </c>
      <c r="B99" s="385" t="s">
        <v>268</v>
      </c>
      <c r="C99" s="386">
        <v>7411</v>
      </c>
      <c r="D99" s="394"/>
      <c r="E99" s="394" t="s">
        <v>363</v>
      </c>
      <c r="F99" s="419"/>
    </row>
    <row r="100" spans="1:6" s="391" customFormat="1" ht="28.5" customHeight="1" hidden="1">
      <c r="A100" s="400"/>
      <c r="B100" s="397" t="s">
        <v>207</v>
      </c>
      <c r="C100" s="377"/>
      <c r="D100" s="395"/>
      <c r="E100" s="395"/>
      <c r="F100" s="399"/>
    </row>
    <row r="101" spans="1:6" s="373" customFormat="1" ht="28.5" customHeight="1" hidden="1">
      <c r="A101" s="402" t="s">
        <v>430</v>
      </c>
      <c r="B101" s="375" t="s">
        <v>269</v>
      </c>
      <c r="C101" s="384"/>
      <c r="D101" s="395"/>
      <c r="E101" s="395" t="s">
        <v>363</v>
      </c>
      <c r="F101" s="399"/>
    </row>
    <row r="102" spans="1:6" ht="28.5" customHeight="1" hidden="1">
      <c r="A102" s="401">
        <v>1320</v>
      </c>
      <c r="B102" s="385" t="s">
        <v>270</v>
      </c>
      <c r="C102" s="386">
        <v>7412</v>
      </c>
      <c r="D102" s="394"/>
      <c r="E102" s="394"/>
      <c r="F102" s="419" t="s">
        <v>363</v>
      </c>
    </row>
    <row r="103" spans="1:6" s="391" customFormat="1" ht="28.5" customHeight="1" hidden="1">
      <c r="A103" s="400"/>
      <c r="B103" s="397" t="s">
        <v>207</v>
      </c>
      <c r="C103" s="377"/>
      <c r="D103" s="395"/>
      <c r="E103" s="395"/>
      <c r="F103" s="399"/>
    </row>
    <row r="104" spans="1:6" s="373" customFormat="1" ht="28.5" customHeight="1" hidden="1">
      <c r="A104" s="402" t="s">
        <v>431</v>
      </c>
      <c r="B104" s="375" t="s">
        <v>271</v>
      </c>
      <c r="C104" s="384"/>
      <c r="D104" s="395"/>
      <c r="E104" s="395"/>
      <c r="F104" s="399" t="s">
        <v>363</v>
      </c>
    </row>
    <row r="105" spans="1:6" s="391" customFormat="1" ht="28.5" customHeight="1">
      <c r="A105" s="401">
        <v>1330</v>
      </c>
      <c r="B105" s="385" t="s">
        <v>272</v>
      </c>
      <c r="C105" s="386">
        <v>7415</v>
      </c>
      <c r="D105" s="510">
        <f>+E105</f>
        <v>126500</v>
      </c>
      <c r="E105" s="510">
        <f>+E108+E110+E111</f>
        <v>126500</v>
      </c>
      <c r="F105" s="419" t="s">
        <v>363</v>
      </c>
    </row>
    <row r="106" spans="1:6" ht="28.5" customHeight="1" hidden="1">
      <c r="A106" s="400"/>
      <c r="B106" s="397" t="s">
        <v>273</v>
      </c>
      <c r="C106" s="377"/>
      <c r="D106" s="395"/>
      <c r="E106" s="395"/>
      <c r="F106" s="399"/>
    </row>
    <row r="107" spans="1:6" s="391" customFormat="1" ht="28.5" customHeight="1" hidden="1">
      <c r="A107" s="400"/>
      <c r="B107" s="397" t="s">
        <v>207</v>
      </c>
      <c r="C107" s="377"/>
      <c r="D107" s="395"/>
      <c r="E107" s="395"/>
      <c r="F107" s="399"/>
    </row>
    <row r="108" spans="1:6" ht="28.5" customHeight="1">
      <c r="A108" s="402" t="s">
        <v>432</v>
      </c>
      <c r="B108" s="375" t="s">
        <v>274</v>
      </c>
      <c r="C108" s="384"/>
      <c r="D108" s="508">
        <f>+E108</f>
        <v>11000</v>
      </c>
      <c r="E108" s="508">
        <v>11000</v>
      </c>
      <c r="F108" s="399" t="s">
        <v>363</v>
      </c>
    </row>
    <row r="109" spans="1:6" s="391" customFormat="1" ht="28.5" customHeight="1" hidden="1">
      <c r="A109" s="402" t="s">
        <v>433</v>
      </c>
      <c r="B109" s="375" t="s">
        <v>275</v>
      </c>
      <c r="C109" s="384"/>
      <c r="D109" s="508">
        <f>+E109</f>
        <v>0</v>
      </c>
      <c r="E109" s="508"/>
      <c r="F109" s="399" t="s">
        <v>363</v>
      </c>
    </row>
    <row r="110" spans="1:6" s="373" customFormat="1" ht="40.5" customHeight="1">
      <c r="A110" s="402" t="s">
        <v>434</v>
      </c>
      <c r="B110" s="375" t="s">
        <v>276</v>
      </c>
      <c r="C110" s="384"/>
      <c r="D110" s="508">
        <f>+E110</f>
        <v>109000</v>
      </c>
      <c r="E110" s="508">
        <v>109000</v>
      </c>
      <c r="F110" s="399" t="s">
        <v>363</v>
      </c>
    </row>
    <row r="111" spans="1:6" ht="28.5" customHeight="1">
      <c r="A111" s="400" t="s">
        <v>365</v>
      </c>
      <c r="B111" s="375" t="s">
        <v>277</v>
      </c>
      <c r="C111" s="384"/>
      <c r="D111" s="508">
        <f>+E111</f>
        <v>6500</v>
      </c>
      <c r="E111" s="508">
        <v>6500</v>
      </c>
      <c r="F111" s="399" t="s">
        <v>363</v>
      </c>
    </row>
    <row r="112" spans="1:6" s="391" customFormat="1" ht="28.5" customHeight="1">
      <c r="A112" s="401">
        <v>1340</v>
      </c>
      <c r="B112" s="385" t="s">
        <v>278</v>
      </c>
      <c r="C112" s="386">
        <v>7421</v>
      </c>
      <c r="D112" s="416">
        <f>+E112</f>
        <v>10703</v>
      </c>
      <c r="E112" s="416">
        <f>+E116+E117</f>
        <v>10703</v>
      </c>
      <c r="F112" s="419" t="s">
        <v>363</v>
      </c>
    </row>
    <row r="113" spans="1:6" s="391" customFormat="1" ht="28.5" customHeight="1" hidden="1">
      <c r="A113" s="400"/>
      <c r="B113" s="397" t="s">
        <v>279</v>
      </c>
      <c r="C113" s="377"/>
      <c r="D113" s="395"/>
      <c r="E113" s="395"/>
      <c r="F113" s="399"/>
    </row>
    <row r="114" spans="1:6" s="373" customFormat="1" ht="28.5" customHeight="1" hidden="1">
      <c r="A114" s="400"/>
      <c r="B114" s="397" t="s">
        <v>207</v>
      </c>
      <c r="C114" s="377"/>
      <c r="D114" s="395"/>
      <c r="E114" s="395"/>
      <c r="F114" s="399"/>
    </row>
    <row r="115" spans="1:6" ht="28.5" customHeight="1" hidden="1">
      <c r="A115" s="402" t="s">
        <v>366</v>
      </c>
      <c r="B115" s="375" t="s">
        <v>280</v>
      </c>
      <c r="C115" s="384"/>
      <c r="D115" s="395"/>
      <c r="E115" s="395"/>
      <c r="F115" s="399" t="s">
        <v>363</v>
      </c>
    </row>
    <row r="116" spans="1:6" ht="55.5" customHeight="1">
      <c r="A116" s="402" t="s">
        <v>189</v>
      </c>
      <c r="B116" s="375" t="s">
        <v>281</v>
      </c>
      <c r="C116" s="376"/>
      <c r="D116" s="509">
        <f>+E116</f>
        <v>3703</v>
      </c>
      <c r="E116" s="508">
        <v>3703</v>
      </c>
      <c r="F116" s="399" t="s">
        <v>363</v>
      </c>
    </row>
    <row r="117" spans="1:6" s="391" customFormat="1" ht="84" customHeight="1">
      <c r="A117" s="402" t="s">
        <v>730</v>
      </c>
      <c r="B117" s="375" t="s">
        <v>282</v>
      </c>
      <c r="C117" s="376"/>
      <c r="D117" s="508">
        <f>+E117</f>
        <v>7000</v>
      </c>
      <c r="E117" s="508">
        <v>7000</v>
      </c>
      <c r="F117" s="399" t="s">
        <v>363</v>
      </c>
    </row>
    <row r="118" spans="1:6" s="391" customFormat="1" ht="28.5" customHeight="1">
      <c r="A118" s="401">
        <v>1350</v>
      </c>
      <c r="B118" s="385" t="s">
        <v>283</v>
      </c>
      <c r="C118" s="386">
        <v>7422</v>
      </c>
      <c r="D118" s="512">
        <f>+E118</f>
        <v>5150</v>
      </c>
      <c r="E118" s="510">
        <f>+E124+E121</f>
        <v>5150</v>
      </c>
      <c r="F118" s="419" t="s">
        <v>363</v>
      </c>
    </row>
    <row r="119" spans="1:6" s="373" customFormat="1" ht="28.5" customHeight="1" hidden="1">
      <c r="A119" s="400"/>
      <c r="B119" s="397" t="s">
        <v>284</v>
      </c>
      <c r="C119" s="377"/>
      <c r="D119" s="395"/>
      <c r="E119" s="395"/>
      <c r="F119" s="399"/>
    </row>
    <row r="120" spans="1:6" ht="28.5" customHeight="1" hidden="1">
      <c r="A120" s="400"/>
      <c r="B120" s="397" t="s">
        <v>207</v>
      </c>
      <c r="C120" s="377"/>
      <c r="D120" s="395"/>
      <c r="E120" s="395"/>
      <c r="F120" s="399"/>
    </row>
    <row r="121" spans="1:6" s="391" customFormat="1" ht="28.5" customHeight="1">
      <c r="A121" s="402" t="s">
        <v>435</v>
      </c>
      <c r="B121" s="375" t="s">
        <v>285</v>
      </c>
      <c r="C121" s="385"/>
      <c r="D121" s="416">
        <f>+E121</f>
        <v>150</v>
      </c>
      <c r="E121" s="416">
        <f>+E122+E123</f>
        <v>150</v>
      </c>
      <c r="F121" s="399" t="s">
        <v>363</v>
      </c>
    </row>
    <row r="122" spans="1:6" s="391" customFormat="1" ht="54">
      <c r="A122" s="402" t="s">
        <v>800</v>
      </c>
      <c r="B122" s="375" t="s">
        <v>801</v>
      </c>
      <c r="C122" s="385"/>
      <c r="D122" s="509">
        <f>+E122</f>
        <v>50</v>
      </c>
      <c r="E122" s="508">
        <v>50</v>
      </c>
      <c r="F122" s="399" t="s">
        <v>363</v>
      </c>
    </row>
    <row r="123" spans="1:6" s="391" customFormat="1" ht="36.75" customHeight="1">
      <c r="A123" s="402" t="s">
        <v>803</v>
      </c>
      <c r="B123" s="375" t="s">
        <v>802</v>
      </c>
      <c r="C123" s="385"/>
      <c r="D123" s="508">
        <f>+E123</f>
        <v>100</v>
      </c>
      <c r="E123" s="508">
        <v>100</v>
      </c>
      <c r="F123" s="399" t="s">
        <v>363</v>
      </c>
    </row>
    <row r="124" spans="1:6" ht="42.75" customHeight="1">
      <c r="A124" s="402" t="s">
        <v>436</v>
      </c>
      <c r="B124" s="375" t="s">
        <v>286</v>
      </c>
      <c r="C124" s="376"/>
      <c r="D124" s="508">
        <f>+E124</f>
        <v>5000</v>
      </c>
      <c r="E124" s="508">
        <v>5000</v>
      </c>
      <c r="F124" s="399" t="s">
        <v>363</v>
      </c>
    </row>
    <row r="125" spans="1:6" ht="28.5" customHeight="1">
      <c r="A125" s="401">
        <v>1360</v>
      </c>
      <c r="B125" s="385" t="s">
        <v>287</v>
      </c>
      <c r="C125" s="386">
        <v>7431</v>
      </c>
      <c r="D125" s="512">
        <f>+E125</f>
        <v>5000</v>
      </c>
      <c r="E125" s="512">
        <f>+E128</f>
        <v>5000</v>
      </c>
      <c r="F125" s="419" t="s">
        <v>363</v>
      </c>
    </row>
    <row r="126" spans="1:6" ht="28.5" customHeight="1" hidden="1">
      <c r="A126" s="400"/>
      <c r="B126" s="397" t="s">
        <v>288</v>
      </c>
      <c r="C126" s="377"/>
      <c r="D126" s="395"/>
      <c r="E126" s="395"/>
      <c r="F126" s="399"/>
    </row>
    <row r="127" spans="1:6" ht="28.5" customHeight="1" hidden="1">
      <c r="A127" s="400"/>
      <c r="B127" s="397" t="s">
        <v>207</v>
      </c>
      <c r="C127" s="377"/>
      <c r="D127" s="395"/>
      <c r="E127" s="395"/>
      <c r="F127" s="399"/>
    </row>
    <row r="128" spans="1:6" ht="53.25" customHeight="1">
      <c r="A128" s="402" t="s">
        <v>437</v>
      </c>
      <c r="B128" s="375" t="s">
        <v>289</v>
      </c>
      <c r="C128" s="384"/>
      <c r="D128" s="508">
        <f>+E128</f>
        <v>5000</v>
      </c>
      <c r="E128" s="508">
        <v>5000</v>
      </c>
      <c r="F128" s="399" t="s">
        <v>363</v>
      </c>
    </row>
    <row r="129" spans="1:6" ht="28.5" customHeight="1" hidden="1">
      <c r="A129" s="402" t="s">
        <v>438</v>
      </c>
      <c r="B129" s="375" t="s">
        <v>290</v>
      </c>
      <c r="C129" s="384"/>
      <c r="D129" s="395"/>
      <c r="E129" s="395"/>
      <c r="F129" s="399" t="s">
        <v>363</v>
      </c>
    </row>
    <row r="130" spans="1:6" ht="28.5" customHeight="1" hidden="1">
      <c r="A130" s="401">
        <v>1370</v>
      </c>
      <c r="B130" s="385" t="s">
        <v>291</v>
      </c>
      <c r="C130" s="386">
        <v>7441</v>
      </c>
      <c r="D130" s="395"/>
      <c r="E130" s="395"/>
      <c r="F130" s="419" t="s">
        <v>363</v>
      </c>
    </row>
    <row r="131" spans="1:6" ht="28.5" customHeight="1" hidden="1">
      <c r="A131" s="400"/>
      <c r="B131" s="397" t="s">
        <v>292</v>
      </c>
      <c r="C131" s="377"/>
      <c r="D131" s="395"/>
      <c r="E131" s="395"/>
      <c r="F131" s="399"/>
    </row>
    <row r="132" spans="1:6" ht="28.5" customHeight="1" hidden="1">
      <c r="A132" s="400"/>
      <c r="B132" s="397" t="s">
        <v>207</v>
      </c>
      <c r="C132" s="377"/>
      <c r="D132" s="395"/>
      <c r="E132" s="395"/>
      <c r="F132" s="399"/>
    </row>
    <row r="133" spans="1:6" ht="28.5" customHeight="1" hidden="1">
      <c r="A133" s="400" t="s">
        <v>439</v>
      </c>
      <c r="B133" s="375" t="s">
        <v>293</v>
      </c>
      <c r="C133" s="384"/>
      <c r="D133" s="395"/>
      <c r="E133" s="395"/>
      <c r="F133" s="399" t="s">
        <v>363</v>
      </c>
    </row>
    <row r="134" spans="1:6" ht="28.5" customHeight="1" hidden="1">
      <c r="A134" s="402" t="s">
        <v>731</v>
      </c>
      <c r="B134" s="375" t="s">
        <v>294</v>
      </c>
      <c r="C134" s="384"/>
      <c r="D134" s="395"/>
      <c r="E134" s="395"/>
      <c r="F134" s="399" t="s">
        <v>363</v>
      </c>
    </row>
    <row r="135" spans="1:6" ht="28.5" customHeight="1" hidden="1">
      <c r="A135" s="401">
        <v>1380</v>
      </c>
      <c r="B135" s="385" t="s">
        <v>295</v>
      </c>
      <c r="C135" s="386">
        <v>7442</v>
      </c>
      <c r="D135" s="394">
        <f>+F135</f>
        <v>0</v>
      </c>
      <c r="E135" s="394" t="s">
        <v>363</v>
      </c>
      <c r="F135" s="419">
        <f>+F139</f>
        <v>0</v>
      </c>
    </row>
    <row r="136" spans="1:6" ht="28.5" customHeight="1" hidden="1">
      <c r="A136" s="400"/>
      <c r="B136" s="397" t="s">
        <v>296</v>
      </c>
      <c r="C136" s="377"/>
      <c r="D136" s="395"/>
      <c r="E136" s="395"/>
      <c r="F136" s="399"/>
    </row>
    <row r="137" spans="1:6" ht="28.5" customHeight="1" hidden="1">
      <c r="A137" s="400"/>
      <c r="B137" s="397" t="s">
        <v>207</v>
      </c>
      <c r="C137" s="377"/>
      <c r="D137" s="395"/>
      <c r="E137" s="395"/>
      <c r="F137" s="399"/>
    </row>
    <row r="138" spans="1:6" ht="28.5" customHeight="1" hidden="1">
      <c r="A138" s="402" t="s">
        <v>440</v>
      </c>
      <c r="B138" s="375" t="s">
        <v>297</v>
      </c>
      <c r="C138" s="384"/>
      <c r="D138" s="422"/>
      <c r="E138" s="395" t="s">
        <v>363</v>
      </c>
      <c r="F138" s="421"/>
    </row>
    <row r="139" spans="1:6" ht="7.5" customHeight="1" hidden="1">
      <c r="A139" s="402" t="s">
        <v>441</v>
      </c>
      <c r="B139" s="375" t="s">
        <v>298</v>
      </c>
      <c r="C139" s="384"/>
      <c r="D139" s="422">
        <f>+F139</f>
        <v>0</v>
      </c>
      <c r="E139" s="395" t="s">
        <v>363</v>
      </c>
      <c r="F139" s="253"/>
    </row>
    <row r="140" spans="1:6" ht="28.5" customHeight="1">
      <c r="A140" s="405" t="s">
        <v>190</v>
      </c>
      <c r="B140" s="385" t="s">
        <v>299</v>
      </c>
      <c r="C140" s="386">
        <v>7451</v>
      </c>
      <c r="D140" s="416">
        <f>+E140</f>
        <v>162000</v>
      </c>
      <c r="E140" s="416">
        <f>+E145</f>
        <v>162000</v>
      </c>
      <c r="F140" s="419"/>
    </row>
    <row r="141" spans="1:6" ht="28.5" customHeight="1" hidden="1">
      <c r="A141" s="402"/>
      <c r="B141" s="397" t="s">
        <v>300</v>
      </c>
      <c r="C141" s="386"/>
      <c r="D141" s="395"/>
      <c r="E141" s="395"/>
      <c r="F141" s="399"/>
    </row>
    <row r="142" spans="1:6" ht="28.5" customHeight="1" hidden="1">
      <c r="A142" s="402"/>
      <c r="B142" s="397" t="s">
        <v>207</v>
      </c>
      <c r="C142" s="386"/>
      <c r="D142" s="395"/>
      <c r="E142" s="395"/>
      <c r="F142" s="399"/>
    </row>
    <row r="143" spans="1:6" ht="28.5" customHeight="1" hidden="1">
      <c r="A143" s="402" t="s">
        <v>191</v>
      </c>
      <c r="B143" s="375" t="s">
        <v>301</v>
      </c>
      <c r="C143" s="384"/>
      <c r="D143" s="422"/>
      <c r="E143" s="395" t="s">
        <v>363</v>
      </c>
      <c r="F143" s="421"/>
    </row>
    <row r="144" spans="1:6" ht="28.5" customHeight="1" hidden="1">
      <c r="A144" s="402" t="s">
        <v>192</v>
      </c>
      <c r="B144" s="375" t="s">
        <v>302</v>
      </c>
      <c r="C144" s="384"/>
      <c r="D144" s="422"/>
      <c r="E144" s="395" t="s">
        <v>363</v>
      </c>
      <c r="F144" s="399"/>
    </row>
    <row r="145" spans="1:6" ht="45" customHeight="1" thickBot="1">
      <c r="A145" s="406" t="s">
        <v>193</v>
      </c>
      <c r="B145" s="407" t="s">
        <v>303</v>
      </c>
      <c r="C145" s="408"/>
      <c r="D145" s="423">
        <f>+E145</f>
        <v>162000</v>
      </c>
      <c r="E145" s="424">
        <v>162000</v>
      </c>
      <c r="F145" s="425"/>
    </row>
    <row r="146" spans="1:6" ht="28.5" customHeight="1">
      <c r="A146" s="387"/>
      <c r="B146" s="388"/>
      <c r="C146" s="389"/>
      <c r="D146" s="390"/>
      <c r="E146" s="378"/>
      <c r="F146" s="378"/>
    </row>
    <row r="147" spans="1:6" ht="13.5">
      <c r="A147" s="387"/>
      <c r="B147" s="388"/>
      <c r="C147" s="389"/>
      <c r="D147" s="390"/>
      <c r="E147" s="378"/>
      <c r="F147" s="378"/>
    </row>
    <row r="148" spans="2:4" ht="16.5">
      <c r="B148" s="554" t="s">
        <v>829</v>
      </c>
      <c r="C148" s="554"/>
      <c r="D148" s="554"/>
    </row>
  </sheetData>
  <sheetProtection/>
  <mergeCells count="10">
    <mergeCell ref="B148:D148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view="pageLayout" workbookViewId="0" topLeftCell="A307">
      <selection activeCell="D314" sqref="D314:F314"/>
    </sheetView>
  </sheetViews>
  <sheetFormatPr defaultColWidth="9.140625" defaultRowHeight="12.75"/>
  <cols>
    <col min="1" max="1" width="5.8515625" style="52" customWidth="1"/>
    <col min="2" max="2" width="7.57421875" style="126" customWidth="1"/>
    <col min="3" max="3" width="7.57421875" style="127" customWidth="1"/>
    <col min="4" max="4" width="7.57421875" style="128" customWidth="1"/>
    <col min="5" max="5" width="41.28125" style="122" customWidth="1"/>
    <col min="6" max="6" width="14.7109375" style="47" customWidth="1"/>
    <col min="7" max="7" width="14.00390625" style="47" customWidth="1"/>
    <col min="8" max="8" width="12.421875" style="47" customWidth="1"/>
    <col min="9" max="16384" width="9.140625" style="47" customWidth="1"/>
  </cols>
  <sheetData>
    <row r="1" spans="1:8" ht="17.25">
      <c r="A1" s="48" t="s">
        <v>452</v>
      </c>
      <c r="B1" s="49"/>
      <c r="C1" s="50"/>
      <c r="D1" s="50"/>
      <c r="E1" s="51"/>
      <c r="F1" s="503"/>
      <c r="G1" s="565" t="s">
        <v>831</v>
      </c>
      <c r="H1" s="566"/>
    </row>
    <row r="2" spans="1:8" ht="17.25">
      <c r="A2" s="48"/>
      <c r="B2" s="49"/>
      <c r="C2" s="50"/>
      <c r="D2" s="50"/>
      <c r="E2" s="51"/>
      <c r="F2" s="503"/>
      <c r="G2" s="566"/>
      <c r="H2" s="566"/>
    </row>
    <row r="3" spans="1:8" ht="17.25">
      <c r="A3" s="48"/>
      <c r="B3" s="49"/>
      <c r="C3" s="50"/>
      <c r="D3" s="50"/>
      <c r="E3" s="51"/>
      <c r="F3" s="503"/>
      <c r="G3" s="566"/>
      <c r="H3" s="566"/>
    </row>
    <row r="4" spans="1:8" ht="27" customHeight="1">
      <c r="A4" s="48"/>
      <c r="B4" s="49"/>
      <c r="C4" s="50"/>
      <c r="D4" s="50"/>
      <c r="E4" s="51"/>
      <c r="F4" s="503"/>
      <c r="G4" s="566"/>
      <c r="H4" s="566"/>
    </row>
    <row r="5" spans="1:8" ht="20.25">
      <c r="A5" s="569" t="s">
        <v>442</v>
      </c>
      <c r="B5" s="569"/>
      <c r="C5" s="569"/>
      <c r="D5" s="569"/>
      <c r="E5" s="569"/>
      <c r="F5" s="569"/>
      <c r="G5" s="569"/>
      <c r="H5" s="569"/>
    </row>
    <row r="6" spans="1:8" ht="36" customHeight="1">
      <c r="A6" s="570" t="s">
        <v>443</v>
      </c>
      <c r="B6" s="570"/>
      <c r="C6" s="570"/>
      <c r="D6" s="570"/>
      <c r="E6" s="570"/>
      <c r="F6" s="570"/>
      <c r="G6" s="570"/>
      <c r="H6" s="570"/>
    </row>
    <row r="7" spans="2:8" ht="18" thickBot="1">
      <c r="B7" s="53"/>
      <c r="C7" s="54"/>
      <c r="D7" s="54"/>
      <c r="E7" s="55"/>
      <c r="F7" s="502"/>
      <c r="G7" s="502"/>
      <c r="H7" s="507" t="s">
        <v>793</v>
      </c>
    </row>
    <row r="8" spans="1:8" s="57" customFormat="1" ht="15.75" customHeight="1" thickBot="1">
      <c r="A8" s="571" t="s">
        <v>444</v>
      </c>
      <c r="B8" s="573" t="s">
        <v>445</v>
      </c>
      <c r="C8" s="575" t="s">
        <v>446</v>
      </c>
      <c r="D8" s="577" t="s">
        <v>447</v>
      </c>
      <c r="E8" s="579" t="s">
        <v>448</v>
      </c>
      <c r="F8" s="559" t="s">
        <v>449</v>
      </c>
      <c r="G8" s="567" t="s">
        <v>450</v>
      </c>
      <c r="H8" s="568"/>
    </row>
    <row r="9" spans="1:8" s="58" customFormat="1" ht="32.25" customHeight="1" thickBot="1">
      <c r="A9" s="572"/>
      <c r="B9" s="574"/>
      <c r="C9" s="576"/>
      <c r="D9" s="578"/>
      <c r="E9" s="580"/>
      <c r="F9" s="560"/>
      <c r="G9" s="276" t="s">
        <v>372</v>
      </c>
      <c r="H9" s="276" t="s">
        <v>373</v>
      </c>
    </row>
    <row r="10" spans="1:8" s="65" customFormat="1" ht="18" thickBot="1">
      <c r="A10" s="59" t="s">
        <v>79</v>
      </c>
      <c r="B10" s="60" t="s">
        <v>80</v>
      </c>
      <c r="C10" s="60" t="s">
        <v>729</v>
      </c>
      <c r="D10" s="61" t="s">
        <v>453</v>
      </c>
      <c r="E10" s="62" t="s">
        <v>454</v>
      </c>
      <c r="F10" s="62" t="s">
        <v>455</v>
      </c>
      <c r="G10" s="63" t="s">
        <v>456</v>
      </c>
      <c r="H10" s="64" t="s">
        <v>457</v>
      </c>
    </row>
    <row r="11" spans="1:8" s="71" customFormat="1" ht="66" customHeight="1" thickBot="1">
      <c r="A11" s="372">
        <v>2000</v>
      </c>
      <c r="B11" s="67" t="s">
        <v>362</v>
      </c>
      <c r="C11" s="68" t="s">
        <v>363</v>
      </c>
      <c r="D11" s="69" t="s">
        <v>363</v>
      </c>
      <c r="E11" s="70" t="s">
        <v>699</v>
      </c>
      <c r="F11" s="462">
        <f>+G11+H11</f>
        <v>687458.1</v>
      </c>
      <c r="G11" s="463">
        <f>+G12+G91+G144+G164+G214+G244+G275+G307</f>
        <v>661418.1</v>
      </c>
      <c r="H11" s="464">
        <f>+H12+H91+H144+H164+H185+H244</f>
        <v>26040</v>
      </c>
    </row>
    <row r="12" spans="1:8" s="77" customFormat="1" ht="60">
      <c r="A12" s="72">
        <v>2100</v>
      </c>
      <c r="B12" s="73" t="s">
        <v>153</v>
      </c>
      <c r="C12" s="74" t="s">
        <v>78</v>
      </c>
      <c r="D12" s="75" t="s">
        <v>78</v>
      </c>
      <c r="E12" s="76" t="s">
        <v>700</v>
      </c>
      <c r="F12" s="459">
        <f>+G12+H12</f>
        <v>190602</v>
      </c>
      <c r="G12" s="460">
        <f>+G14+G23</f>
        <v>188602</v>
      </c>
      <c r="H12" s="461">
        <f>+H14+H23</f>
        <v>2000</v>
      </c>
    </row>
    <row r="13" spans="1:8" ht="17.25">
      <c r="A13" s="78"/>
      <c r="B13" s="73"/>
      <c r="C13" s="74"/>
      <c r="D13" s="75"/>
      <c r="E13" s="79" t="s">
        <v>458</v>
      </c>
      <c r="F13" s="450"/>
      <c r="G13" s="451"/>
      <c r="H13" s="452"/>
    </row>
    <row r="14" spans="1:8" s="90" customFormat="1" ht="54">
      <c r="A14" s="83">
        <v>2110</v>
      </c>
      <c r="B14" s="73" t="s">
        <v>153</v>
      </c>
      <c r="C14" s="84" t="s">
        <v>79</v>
      </c>
      <c r="D14" s="85" t="s">
        <v>78</v>
      </c>
      <c r="E14" s="86" t="s">
        <v>459</v>
      </c>
      <c r="F14" s="440">
        <f>+G14+H14</f>
        <v>182899</v>
      </c>
      <c r="G14" s="441">
        <f>+G16</f>
        <v>181899</v>
      </c>
      <c r="H14" s="442">
        <f>+H16</f>
        <v>1000</v>
      </c>
    </row>
    <row r="15" spans="1:8" s="90" customFormat="1" ht="15" customHeight="1">
      <c r="A15" s="83"/>
      <c r="B15" s="73"/>
      <c r="C15" s="84"/>
      <c r="D15" s="85"/>
      <c r="E15" s="79" t="s">
        <v>460</v>
      </c>
      <c r="F15" s="440"/>
      <c r="G15" s="441"/>
      <c r="H15" s="442"/>
    </row>
    <row r="16" spans="1:8" ht="27">
      <c r="A16" s="83">
        <v>2111</v>
      </c>
      <c r="B16" s="91" t="s">
        <v>153</v>
      </c>
      <c r="C16" s="92" t="s">
        <v>79</v>
      </c>
      <c r="D16" s="93" t="s">
        <v>79</v>
      </c>
      <c r="E16" s="79" t="s">
        <v>461</v>
      </c>
      <c r="F16" s="427">
        <f>+G16+H16</f>
        <v>182899</v>
      </c>
      <c r="G16" s="428">
        <v>181899</v>
      </c>
      <c r="H16" s="429">
        <v>1000</v>
      </c>
    </row>
    <row r="17" spans="1:8" ht="27" hidden="1">
      <c r="A17" s="83">
        <v>2112</v>
      </c>
      <c r="B17" s="91" t="s">
        <v>153</v>
      </c>
      <c r="C17" s="92" t="s">
        <v>79</v>
      </c>
      <c r="D17" s="93" t="s">
        <v>80</v>
      </c>
      <c r="E17" s="79" t="s">
        <v>462</v>
      </c>
      <c r="F17" s="427"/>
      <c r="G17" s="428"/>
      <c r="H17" s="429"/>
    </row>
    <row r="18" spans="1:8" ht="17.25" hidden="1">
      <c r="A18" s="83">
        <v>2113</v>
      </c>
      <c r="B18" s="91" t="s">
        <v>153</v>
      </c>
      <c r="C18" s="92" t="s">
        <v>79</v>
      </c>
      <c r="D18" s="93" t="s">
        <v>729</v>
      </c>
      <c r="E18" s="79" t="s">
        <v>463</v>
      </c>
      <c r="F18" s="427"/>
      <c r="G18" s="428"/>
      <c r="H18" s="429"/>
    </row>
    <row r="19" spans="1:8" ht="17.25" hidden="1">
      <c r="A19" s="83">
        <v>2120</v>
      </c>
      <c r="B19" s="73" t="s">
        <v>153</v>
      </c>
      <c r="C19" s="84" t="s">
        <v>80</v>
      </c>
      <c r="D19" s="85" t="s">
        <v>78</v>
      </c>
      <c r="E19" s="86" t="s">
        <v>464</v>
      </c>
      <c r="F19" s="427"/>
      <c r="G19" s="428"/>
      <c r="H19" s="429"/>
    </row>
    <row r="20" spans="1:8" s="90" customFormat="1" ht="15" customHeight="1" hidden="1">
      <c r="A20" s="83"/>
      <c r="B20" s="73"/>
      <c r="C20" s="84"/>
      <c r="D20" s="85"/>
      <c r="E20" s="79" t="s">
        <v>460</v>
      </c>
      <c r="F20" s="440"/>
      <c r="G20" s="441"/>
      <c r="H20" s="442"/>
    </row>
    <row r="21" spans="1:8" ht="17.25" hidden="1">
      <c r="A21" s="83">
        <v>2121</v>
      </c>
      <c r="B21" s="91" t="s">
        <v>153</v>
      </c>
      <c r="C21" s="92" t="s">
        <v>80</v>
      </c>
      <c r="D21" s="93" t="s">
        <v>79</v>
      </c>
      <c r="E21" s="97" t="s">
        <v>465</v>
      </c>
      <c r="F21" s="427"/>
      <c r="G21" s="428"/>
      <c r="H21" s="429"/>
    </row>
    <row r="22" spans="1:8" ht="27" hidden="1">
      <c r="A22" s="83">
        <v>2122</v>
      </c>
      <c r="B22" s="91" t="s">
        <v>153</v>
      </c>
      <c r="C22" s="92" t="s">
        <v>80</v>
      </c>
      <c r="D22" s="93" t="s">
        <v>80</v>
      </c>
      <c r="E22" s="79" t="s">
        <v>466</v>
      </c>
      <c r="F22" s="427"/>
      <c r="G22" s="428"/>
      <c r="H22" s="429"/>
    </row>
    <row r="23" spans="1:8" ht="17.25">
      <c r="A23" s="83">
        <v>2130</v>
      </c>
      <c r="B23" s="73" t="s">
        <v>153</v>
      </c>
      <c r="C23" s="84" t="s">
        <v>729</v>
      </c>
      <c r="D23" s="85" t="s">
        <v>78</v>
      </c>
      <c r="E23" s="86" t="s">
        <v>467</v>
      </c>
      <c r="F23" s="430">
        <f>+G23+H23</f>
        <v>7703</v>
      </c>
      <c r="G23" s="439">
        <f>+G27</f>
        <v>6703</v>
      </c>
      <c r="H23" s="432">
        <f>+H27</f>
        <v>1000</v>
      </c>
    </row>
    <row r="24" spans="1:8" s="90" customFormat="1" ht="15" customHeight="1">
      <c r="A24" s="83"/>
      <c r="B24" s="73"/>
      <c r="C24" s="84"/>
      <c r="D24" s="85"/>
      <c r="E24" s="79" t="s">
        <v>460</v>
      </c>
      <c r="F24" s="440"/>
      <c r="G24" s="441"/>
      <c r="H24" s="442"/>
    </row>
    <row r="25" spans="1:8" ht="27" hidden="1">
      <c r="A25" s="83">
        <v>2131</v>
      </c>
      <c r="B25" s="91" t="s">
        <v>153</v>
      </c>
      <c r="C25" s="92" t="s">
        <v>729</v>
      </c>
      <c r="D25" s="93" t="s">
        <v>79</v>
      </c>
      <c r="E25" s="79" t="s">
        <v>468</v>
      </c>
      <c r="F25" s="427"/>
      <c r="G25" s="428"/>
      <c r="H25" s="429"/>
    </row>
    <row r="26" spans="1:8" ht="27" hidden="1">
      <c r="A26" s="83">
        <v>2132</v>
      </c>
      <c r="B26" s="91" t="s">
        <v>153</v>
      </c>
      <c r="C26" s="92" t="s">
        <v>729</v>
      </c>
      <c r="D26" s="93" t="s">
        <v>80</v>
      </c>
      <c r="E26" s="79" t="s">
        <v>469</v>
      </c>
      <c r="F26" s="427"/>
      <c r="G26" s="428"/>
      <c r="H26" s="429"/>
    </row>
    <row r="27" spans="1:8" ht="17.25">
      <c r="A27" s="83">
        <v>2133</v>
      </c>
      <c r="B27" s="91" t="s">
        <v>153</v>
      </c>
      <c r="C27" s="92" t="s">
        <v>729</v>
      </c>
      <c r="D27" s="93" t="s">
        <v>729</v>
      </c>
      <c r="E27" s="79" t="s">
        <v>470</v>
      </c>
      <c r="F27" s="427">
        <f>+G27+H27</f>
        <v>7703</v>
      </c>
      <c r="G27" s="428">
        <v>6703</v>
      </c>
      <c r="H27" s="429">
        <v>1000</v>
      </c>
    </row>
    <row r="28" spans="1:8" ht="27" hidden="1">
      <c r="A28" s="83">
        <v>2140</v>
      </c>
      <c r="B28" s="73" t="s">
        <v>153</v>
      </c>
      <c r="C28" s="84" t="s">
        <v>453</v>
      </c>
      <c r="D28" s="85" t="s">
        <v>78</v>
      </c>
      <c r="E28" s="86" t="s">
        <v>471</v>
      </c>
      <c r="F28" s="427"/>
      <c r="G28" s="428"/>
      <c r="H28" s="429"/>
    </row>
    <row r="29" spans="1:8" s="90" customFormat="1" ht="15" customHeight="1" hidden="1">
      <c r="A29" s="83"/>
      <c r="B29" s="73"/>
      <c r="C29" s="84"/>
      <c r="D29" s="85"/>
      <c r="E29" s="79" t="s">
        <v>460</v>
      </c>
      <c r="F29" s="440"/>
      <c r="G29" s="441"/>
      <c r="H29" s="442"/>
    </row>
    <row r="30" spans="1:8" ht="27" hidden="1">
      <c r="A30" s="83">
        <v>2141</v>
      </c>
      <c r="B30" s="91" t="s">
        <v>153</v>
      </c>
      <c r="C30" s="92" t="s">
        <v>453</v>
      </c>
      <c r="D30" s="93" t="s">
        <v>79</v>
      </c>
      <c r="E30" s="79" t="s">
        <v>472</v>
      </c>
      <c r="F30" s="427"/>
      <c r="G30" s="428"/>
      <c r="H30" s="429"/>
    </row>
    <row r="31" spans="1:8" ht="40.5" hidden="1">
      <c r="A31" s="83">
        <v>2150</v>
      </c>
      <c r="B31" s="73" t="s">
        <v>153</v>
      </c>
      <c r="C31" s="84" t="s">
        <v>454</v>
      </c>
      <c r="D31" s="85" t="s">
        <v>78</v>
      </c>
      <c r="E31" s="86" t="s">
        <v>505</v>
      </c>
      <c r="F31" s="427"/>
      <c r="G31" s="428"/>
      <c r="H31" s="429"/>
    </row>
    <row r="32" spans="1:8" s="90" customFormat="1" ht="15" customHeight="1" hidden="1">
      <c r="A32" s="83"/>
      <c r="B32" s="73"/>
      <c r="C32" s="84"/>
      <c r="D32" s="85"/>
      <c r="E32" s="79" t="s">
        <v>460</v>
      </c>
      <c r="F32" s="440"/>
      <c r="G32" s="441"/>
      <c r="H32" s="442"/>
    </row>
    <row r="33" spans="1:8" ht="40.5" hidden="1">
      <c r="A33" s="83">
        <v>2151</v>
      </c>
      <c r="B33" s="91" t="s">
        <v>153</v>
      </c>
      <c r="C33" s="92" t="s">
        <v>454</v>
      </c>
      <c r="D33" s="93" t="s">
        <v>79</v>
      </c>
      <c r="E33" s="79" t="s">
        <v>506</v>
      </c>
      <c r="F33" s="427"/>
      <c r="G33" s="428"/>
      <c r="H33" s="429"/>
    </row>
    <row r="34" spans="1:8" ht="27" hidden="1">
      <c r="A34" s="83">
        <v>2160</v>
      </c>
      <c r="B34" s="73" t="s">
        <v>153</v>
      </c>
      <c r="C34" s="84" t="s">
        <v>455</v>
      </c>
      <c r="D34" s="85" t="s">
        <v>78</v>
      </c>
      <c r="E34" s="86" t="s">
        <v>507</v>
      </c>
      <c r="F34" s="427"/>
      <c r="G34" s="428"/>
      <c r="H34" s="429"/>
    </row>
    <row r="35" spans="1:8" s="90" customFormat="1" ht="15" customHeight="1" hidden="1">
      <c r="A35" s="83"/>
      <c r="B35" s="73"/>
      <c r="C35" s="84"/>
      <c r="D35" s="85"/>
      <c r="E35" s="79" t="s">
        <v>460</v>
      </c>
      <c r="F35" s="440"/>
      <c r="G35" s="441"/>
      <c r="H35" s="442"/>
    </row>
    <row r="36" spans="1:8" ht="27" hidden="1">
      <c r="A36" s="83">
        <v>2161</v>
      </c>
      <c r="B36" s="91" t="s">
        <v>153</v>
      </c>
      <c r="C36" s="92" t="s">
        <v>455</v>
      </c>
      <c r="D36" s="93" t="s">
        <v>79</v>
      </c>
      <c r="E36" s="79" t="s">
        <v>508</v>
      </c>
      <c r="F36" s="427"/>
      <c r="G36" s="428"/>
      <c r="H36" s="429"/>
    </row>
    <row r="37" spans="1:8" ht="17.25" hidden="1">
      <c r="A37" s="83">
        <v>2170</v>
      </c>
      <c r="B37" s="73" t="s">
        <v>153</v>
      </c>
      <c r="C37" s="84" t="s">
        <v>456</v>
      </c>
      <c r="D37" s="85" t="s">
        <v>78</v>
      </c>
      <c r="E37" s="86" t="s">
        <v>509</v>
      </c>
      <c r="F37" s="427"/>
      <c r="G37" s="428"/>
      <c r="H37" s="429"/>
    </row>
    <row r="38" spans="1:8" s="90" customFormat="1" ht="15" customHeight="1" hidden="1">
      <c r="A38" s="83"/>
      <c r="B38" s="73"/>
      <c r="C38" s="84"/>
      <c r="D38" s="85"/>
      <c r="E38" s="79" t="s">
        <v>460</v>
      </c>
      <c r="F38" s="440"/>
      <c r="G38" s="441"/>
      <c r="H38" s="442"/>
    </row>
    <row r="39" spans="1:8" ht="17.25" hidden="1">
      <c r="A39" s="83">
        <v>2171</v>
      </c>
      <c r="B39" s="91" t="s">
        <v>153</v>
      </c>
      <c r="C39" s="92" t="s">
        <v>456</v>
      </c>
      <c r="D39" s="93" t="s">
        <v>79</v>
      </c>
      <c r="E39" s="79" t="s">
        <v>509</v>
      </c>
      <c r="F39" s="427"/>
      <c r="G39" s="428"/>
      <c r="H39" s="429"/>
    </row>
    <row r="40" spans="1:8" ht="40.5" hidden="1">
      <c r="A40" s="83">
        <v>2180</v>
      </c>
      <c r="B40" s="73" t="s">
        <v>153</v>
      </c>
      <c r="C40" s="84" t="s">
        <v>457</v>
      </c>
      <c r="D40" s="85" t="s">
        <v>78</v>
      </c>
      <c r="E40" s="86" t="s">
        <v>510</v>
      </c>
      <c r="F40" s="427"/>
      <c r="G40" s="428"/>
      <c r="H40" s="429"/>
    </row>
    <row r="41" spans="1:8" s="90" customFormat="1" ht="15" customHeight="1" hidden="1">
      <c r="A41" s="83"/>
      <c r="B41" s="73"/>
      <c r="C41" s="84"/>
      <c r="D41" s="85"/>
      <c r="E41" s="79" t="s">
        <v>460</v>
      </c>
      <c r="F41" s="440"/>
      <c r="G41" s="441"/>
      <c r="H41" s="442"/>
    </row>
    <row r="42" spans="1:8" ht="40.5" hidden="1">
      <c r="A42" s="83">
        <v>2181</v>
      </c>
      <c r="B42" s="91" t="s">
        <v>153</v>
      </c>
      <c r="C42" s="92" t="s">
        <v>457</v>
      </c>
      <c r="D42" s="93" t="s">
        <v>79</v>
      </c>
      <c r="E42" s="79" t="s">
        <v>510</v>
      </c>
      <c r="F42" s="427"/>
      <c r="G42" s="428"/>
      <c r="H42" s="429"/>
    </row>
    <row r="43" spans="1:8" ht="15" customHeight="1" hidden="1">
      <c r="A43" s="83"/>
      <c r="B43" s="91"/>
      <c r="C43" s="92"/>
      <c r="D43" s="93"/>
      <c r="E43" s="98" t="s">
        <v>460</v>
      </c>
      <c r="F43" s="427"/>
      <c r="G43" s="428"/>
      <c r="H43" s="429"/>
    </row>
    <row r="44" spans="1:8" ht="17.25" hidden="1">
      <c r="A44" s="83">
        <v>2182</v>
      </c>
      <c r="B44" s="91" t="s">
        <v>153</v>
      </c>
      <c r="C44" s="92" t="s">
        <v>457</v>
      </c>
      <c r="D44" s="93" t="s">
        <v>79</v>
      </c>
      <c r="E44" s="98" t="s">
        <v>511</v>
      </c>
      <c r="F44" s="427"/>
      <c r="G44" s="428"/>
      <c r="H44" s="429"/>
    </row>
    <row r="45" spans="1:8" ht="27" hidden="1">
      <c r="A45" s="83">
        <v>2183</v>
      </c>
      <c r="B45" s="91" t="s">
        <v>153</v>
      </c>
      <c r="C45" s="92" t="s">
        <v>457</v>
      </c>
      <c r="D45" s="93" t="s">
        <v>79</v>
      </c>
      <c r="E45" s="98" t="s">
        <v>512</v>
      </c>
      <c r="F45" s="427"/>
      <c r="G45" s="428"/>
      <c r="H45" s="429"/>
    </row>
    <row r="46" spans="1:8" ht="27" hidden="1">
      <c r="A46" s="83">
        <v>2184</v>
      </c>
      <c r="B46" s="91" t="s">
        <v>153</v>
      </c>
      <c r="C46" s="92" t="s">
        <v>457</v>
      </c>
      <c r="D46" s="93" t="s">
        <v>79</v>
      </c>
      <c r="E46" s="98" t="s">
        <v>513</v>
      </c>
      <c r="F46" s="427"/>
      <c r="G46" s="428"/>
      <c r="H46" s="429"/>
    </row>
    <row r="47" spans="1:8" s="77" customFormat="1" ht="30" hidden="1">
      <c r="A47" s="99">
        <v>2200</v>
      </c>
      <c r="B47" s="73" t="s">
        <v>154</v>
      </c>
      <c r="C47" s="84" t="s">
        <v>78</v>
      </c>
      <c r="D47" s="85" t="s">
        <v>78</v>
      </c>
      <c r="E47" s="76" t="s">
        <v>701</v>
      </c>
      <c r="F47" s="433"/>
      <c r="G47" s="434"/>
      <c r="H47" s="435"/>
    </row>
    <row r="48" spans="1:8" ht="13.5" customHeight="1" hidden="1">
      <c r="A48" s="78"/>
      <c r="B48" s="73"/>
      <c r="C48" s="74"/>
      <c r="D48" s="75"/>
      <c r="E48" s="79" t="s">
        <v>458</v>
      </c>
      <c r="F48" s="450"/>
      <c r="G48" s="451"/>
      <c r="H48" s="452"/>
    </row>
    <row r="49" spans="1:8" ht="17.25" hidden="1">
      <c r="A49" s="83">
        <v>2210</v>
      </c>
      <c r="B49" s="73" t="s">
        <v>154</v>
      </c>
      <c r="C49" s="92" t="s">
        <v>79</v>
      </c>
      <c r="D49" s="93" t="s">
        <v>78</v>
      </c>
      <c r="E49" s="86" t="s">
        <v>514</v>
      </c>
      <c r="F49" s="427"/>
      <c r="G49" s="428"/>
      <c r="H49" s="429"/>
    </row>
    <row r="50" spans="1:8" s="90" customFormat="1" ht="15" customHeight="1" hidden="1">
      <c r="A50" s="83"/>
      <c r="B50" s="73"/>
      <c r="C50" s="84"/>
      <c r="D50" s="85"/>
      <c r="E50" s="79" t="s">
        <v>460</v>
      </c>
      <c r="F50" s="440"/>
      <c r="G50" s="441"/>
      <c r="H50" s="442"/>
    </row>
    <row r="51" spans="1:8" ht="17.25" hidden="1">
      <c r="A51" s="83">
        <v>2211</v>
      </c>
      <c r="B51" s="91" t="s">
        <v>154</v>
      </c>
      <c r="C51" s="92" t="s">
        <v>79</v>
      </c>
      <c r="D51" s="93" t="s">
        <v>79</v>
      </c>
      <c r="E51" s="79" t="s">
        <v>515</v>
      </c>
      <c r="F51" s="427"/>
      <c r="G51" s="428"/>
      <c r="H51" s="429"/>
    </row>
    <row r="52" spans="1:8" ht="17.25" hidden="1">
      <c r="A52" s="83">
        <v>2220</v>
      </c>
      <c r="B52" s="73" t="s">
        <v>154</v>
      </c>
      <c r="C52" s="84" t="s">
        <v>80</v>
      </c>
      <c r="D52" s="85" t="s">
        <v>78</v>
      </c>
      <c r="E52" s="86" t="s">
        <v>516</v>
      </c>
      <c r="F52" s="427"/>
      <c r="G52" s="428"/>
      <c r="H52" s="429"/>
    </row>
    <row r="53" spans="1:8" s="90" customFormat="1" ht="15" customHeight="1" hidden="1">
      <c r="A53" s="83"/>
      <c r="B53" s="73"/>
      <c r="C53" s="84"/>
      <c r="D53" s="85"/>
      <c r="E53" s="79" t="s">
        <v>460</v>
      </c>
      <c r="F53" s="440"/>
      <c r="G53" s="441"/>
      <c r="H53" s="442"/>
    </row>
    <row r="54" spans="1:8" ht="17.25" hidden="1">
      <c r="A54" s="83">
        <v>2221</v>
      </c>
      <c r="B54" s="91" t="s">
        <v>154</v>
      </c>
      <c r="C54" s="92" t="s">
        <v>80</v>
      </c>
      <c r="D54" s="93" t="s">
        <v>79</v>
      </c>
      <c r="E54" s="79" t="s">
        <v>517</v>
      </c>
      <c r="F54" s="427"/>
      <c r="G54" s="428"/>
      <c r="H54" s="429"/>
    </row>
    <row r="55" spans="1:8" ht="17.25" hidden="1">
      <c r="A55" s="83">
        <v>2230</v>
      </c>
      <c r="B55" s="73" t="s">
        <v>154</v>
      </c>
      <c r="C55" s="92" t="s">
        <v>729</v>
      </c>
      <c r="D55" s="93" t="s">
        <v>78</v>
      </c>
      <c r="E55" s="86" t="s">
        <v>518</v>
      </c>
      <c r="F55" s="427"/>
      <c r="G55" s="428"/>
      <c r="H55" s="429"/>
    </row>
    <row r="56" spans="1:8" s="90" customFormat="1" ht="15" customHeight="1" hidden="1">
      <c r="A56" s="83"/>
      <c r="B56" s="73"/>
      <c r="C56" s="84"/>
      <c r="D56" s="85"/>
      <c r="E56" s="79" t="s">
        <v>460</v>
      </c>
      <c r="F56" s="440"/>
      <c r="G56" s="441"/>
      <c r="H56" s="442"/>
    </row>
    <row r="57" spans="1:8" ht="17.25" hidden="1">
      <c r="A57" s="83">
        <v>2231</v>
      </c>
      <c r="B57" s="91" t="s">
        <v>154</v>
      </c>
      <c r="C57" s="92" t="s">
        <v>729</v>
      </c>
      <c r="D57" s="93" t="s">
        <v>79</v>
      </c>
      <c r="E57" s="79" t="s">
        <v>519</v>
      </c>
      <c r="F57" s="427"/>
      <c r="G57" s="428"/>
      <c r="H57" s="429"/>
    </row>
    <row r="58" spans="1:8" ht="27" hidden="1">
      <c r="A58" s="83">
        <v>2240</v>
      </c>
      <c r="B58" s="73" t="s">
        <v>154</v>
      </c>
      <c r="C58" s="84" t="s">
        <v>453</v>
      </c>
      <c r="D58" s="85" t="s">
        <v>78</v>
      </c>
      <c r="E58" s="86" t="s">
        <v>520</v>
      </c>
      <c r="F58" s="427"/>
      <c r="G58" s="428"/>
      <c r="H58" s="429"/>
    </row>
    <row r="59" spans="1:8" s="90" customFormat="1" ht="15" customHeight="1" hidden="1">
      <c r="A59" s="83"/>
      <c r="B59" s="73"/>
      <c r="C59" s="84"/>
      <c r="D59" s="85"/>
      <c r="E59" s="79" t="s">
        <v>460</v>
      </c>
      <c r="F59" s="440"/>
      <c r="G59" s="441"/>
      <c r="H59" s="442"/>
    </row>
    <row r="60" spans="1:8" ht="27" hidden="1">
      <c r="A60" s="83">
        <v>2241</v>
      </c>
      <c r="B60" s="91" t="s">
        <v>154</v>
      </c>
      <c r="C60" s="92" t="s">
        <v>453</v>
      </c>
      <c r="D60" s="93" t="s">
        <v>79</v>
      </c>
      <c r="E60" s="79" t="s">
        <v>520</v>
      </c>
      <c r="F60" s="427"/>
      <c r="G60" s="428"/>
      <c r="H60" s="429"/>
    </row>
    <row r="61" spans="1:8" s="90" customFormat="1" ht="15" customHeight="1" hidden="1">
      <c r="A61" s="83"/>
      <c r="B61" s="73"/>
      <c r="C61" s="84"/>
      <c r="D61" s="85"/>
      <c r="E61" s="79" t="s">
        <v>460</v>
      </c>
      <c r="F61" s="440"/>
      <c r="G61" s="441"/>
      <c r="H61" s="442"/>
    </row>
    <row r="62" spans="1:8" ht="17.25" hidden="1">
      <c r="A62" s="83">
        <v>2250</v>
      </c>
      <c r="B62" s="73" t="s">
        <v>154</v>
      </c>
      <c r="C62" s="84" t="s">
        <v>454</v>
      </c>
      <c r="D62" s="85" t="s">
        <v>78</v>
      </c>
      <c r="E62" s="86" t="s">
        <v>521</v>
      </c>
      <c r="F62" s="427"/>
      <c r="G62" s="428"/>
      <c r="H62" s="429"/>
    </row>
    <row r="63" spans="1:8" s="90" customFormat="1" ht="15" customHeight="1" hidden="1">
      <c r="A63" s="83"/>
      <c r="B63" s="73"/>
      <c r="C63" s="84"/>
      <c r="D63" s="85"/>
      <c r="E63" s="79" t="s">
        <v>460</v>
      </c>
      <c r="F63" s="440"/>
      <c r="G63" s="441"/>
      <c r="H63" s="442"/>
    </row>
    <row r="64" spans="1:8" ht="17.25" hidden="1">
      <c r="A64" s="83">
        <v>2251</v>
      </c>
      <c r="B64" s="91" t="s">
        <v>154</v>
      </c>
      <c r="C64" s="92" t="s">
        <v>454</v>
      </c>
      <c r="D64" s="93" t="s">
        <v>79</v>
      </c>
      <c r="E64" s="79" t="s">
        <v>521</v>
      </c>
      <c r="F64" s="427"/>
      <c r="G64" s="428"/>
      <c r="H64" s="429"/>
    </row>
    <row r="65" spans="1:8" s="77" customFormat="1" ht="76.5" hidden="1">
      <c r="A65" s="99">
        <v>2300</v>
      </c>
      <c r="B65" s="101" t="s">
        <v>155</v>
      </c>
      <c r="C65" s="84" t="s">
        <v>78</v>
      </c>
      <c r="D65" s="85" t="s">
        <v>78</v>
      </c>
      <c r="E65" s="102" t="s">
        <v>702</v>
      </c>
      <c r="F65" s="433"/>
      <c r="G65" s="434"/>
      <c r="H65" s="435"/>
    </row>
    <row r="66" spans="1:8" ht="13.5" customHeight="1" hidden="1">
      <c r="A66" s="78"/>
      <c r="B66" s="73"/>
      <c r="C66" s="74"/>
      <c r="D66" s="75"/>
      <c r="E66" s="79" t="s">
        <v>458</v>
      </c>
      <c r="F66" s="450"/>
      <c r="G66" s="451"/>
      <c r="H66" s="452"/>
    </row>
    <row r="67" spans="1:8" ht="17.25" hidden="1">
      <c r="A67" s="83">
        <v>2310</v>
      </c>
      <c r="B67" s="101" t="s">
        <v>155</v>
      </c>
      <c r="C67" s="84" t="s">
        <v>79</v>
      </c>
      <c r="D67" s="85" t="s">
        <v>78</v>
      </c>
      <c r="E67" s="86" t="s">
        <v>522</v>
      </c>
      <c r="F67" s="427"/>
      <c r="G67" s="428"/>
      <c r="H67" s="429"/>
    </row>
    <row r="68" spans="1:8" s="90" customFormat="1" ht="15" customHeight="1" hidden="1">
      <c r="A68" s="83"/>
      <c r="B68" s="73"/>
      <c r="C68" s="84"/>
      <c r="D68" s="85"/>
      <c r="E68" s="79" t="s">
        <v>460</v>
      </c>
      <c r="F68" s="440"/>
      <c r="G68" s="441"/>
      <c r="H68" s="442"/>
    </row>
    <row r="69" spans="1:8" ht="17.25" hidden="1">
      <c r="A69" s="83">
        <v>2311</v>
      </c>
      <c r="B69" s="103" t="s">
        <v>155</v>
      </c>
      <c r="C69" s="92" t="s">
        <v>79</v>
      </c>
      <c r="D69" s="93" t="s">
        <v>79</v>
      </c>
      <c r="E69" s="79" t="s">
        <v>523</v>
      </c>
      <c r="F69" s="427"/>
      <c r="G69" s="428"/>
      <c r="H69" s="429"/>
    </row>
    <row r="70" spans="1:8" ht="17.25" hidden="1">
      <c r="A70" s="83">
        <v>2312</v>
      </c>
      <c r="B70" s="103" t="s">
        <v>155</v>
      </c>
      <c r="C70" s="92" t="s">
        <v>79</v>
      </c>
      <c r="D70" s="93" t="s">
        <v>80</v>
      </c>
      <c r="E70" s="79" t="s">
        <v>524</v>
      </c>
      <c r="F70" s="427"/>
      <c r="G70" s="428"/>
      <c r="H70" s="429"/>
    </row>
    <row r="71" spans="1:8" ht="17.25" hidden="1">
      <c r="A71" s="83">
        <v>2313</v>
      </c>
      <c r="B71" s="103" t="s">
        <v>155</v>
      </c>
      <c r="C71" s="92" t="s">
        <v>79</v>
      </c>
      <c r="D71" s="93" t="s">
        <v>729</v>
      </c>
      <c r="E71" s="79" t="s">
        <v>525</v>
      </c>
      <c r="F71" s="427"/>
      <c r="G71" s="428"/>
      <c r="H71" s="429"/>
    </row>
    <row r="72" spans="1:8" ht="17.25" hidden="1">
      <c r="A72" s="83">
        <v>2320</v>
      </c>
      <c r="B72" s="101" t="s">
        <v>155</v>
      </c>
      <c r="C72" s="84" t="s">
        <v>80</v>
      </c>
      <c r="D72" s="85" t="s">
        <v>78</v>
      </c>
      <c r="E72" s="86" t="s">
        <v>526</v>
      </c>
      <c r="F72" s="427"/>
      <c r="G72" s="428"/>
      <c r="H72" s="429"/>
    </row>
    <row r="73" spans="1:8" s="90" customFormat="1" ht="15" customHeight="1" hidden="1">
      <c r="A73" s="83"/>
      <c r="B73" s="73"/>
      <c r="C73" s="84"/>
      <c r="D73" s="85"/>
      <c r="E73" s="79" t="s">
        <v>460</v>
      </c>
      <c r="F73" s="440"/>
      <c r="G73" s="441"/>
      <c r="H73" s="442"/>
    </row>
    <row r="74" spans="1:8" ht="17.25" hidden="1">
      <c r="A74" s="83">
        <v>2321</v>
      </c>
      <c r="B74" s="103" t="s">
        <v>155</v>
      </c>
      <c r="C74" s="92" t="s">
        <v>80</v>
      </c>
      <c r="D74" s="93" t="s">
        <v>79</v>
      </c>
      <c r="E74" s="79" t="s">
        <v>527</v>
      </c>
      <c r="F74" s="427"/>
      <c r="G74" s="428"/>
      <c r="H74" s="429"/>
    </row>
    <row r="75" spans="1:8" ht="27" hidden="1">
      <c r="A75" s="83">
        <v>2330</v>
      </c>
      <c r="B75" s="101" t="s">
        <v>155</v>
      </c>
      <c r="C75" s="84" t="s">
        <v>729</v>
      </c>
      <c r="D75" s="85" t="s">
        <v>78</v>
      </c>
      <c r="E75" s="86" t="s">
        <v>528</v>
      </c>
      <c r="F75" s="427"/>
      <c r="G75" s="428"/>
      <c r="H75" s="429"/>
    </row>
    <row r="76" spans="1:8" s="90" customFormat="1" ht="15" customHeight="1" hidden="1">
      <c r="A76" s="83"/>
      <c r="B76" s="73"/>
      <c r="C76" s="84"/>
      <c r="D76" s="85"/>
      <c r="E76" s="79" t="s">
        <v>460</v>
      </c>
      <c r="F76" s="440"/>
      <c r="G76" s="441"/>
      <c r="H76" s="442"/>
    </row>
    <row r="77" spans="1:8" ht="17.25" hidden="1">
      <c r="A77" s="83">
        <v>2331</v>
      </c>
      <c r="B77" s="103" t="s">
        <v>155</v>
      </c>
      <c r="C77" s="92" t="s">
        <v>729</v>
      </c>
      <c r="D77" s="93" t="s">
        <v>79</v>
      </c>
      <c r="E77" s="79" t="s">
        <v>529</v>
      </c>
      <c r="F77" s="427"/>
      <c r="G77" s="428"/>
      <c r="H77" s="429"/>
    </row>
    <row r="78" spans="1:8" ht="17.25" hidden="1">
      <c r="A78" s="83">
        <v>2332</v>
      </c>
      <c r="B78" s="103" t="s">
        <v>155</v>
      </c>
      <c r="C78" s="92" t="s">
        <v>729</v>
      </c>
      <c r="D78" s="93" t="s">
        <v>80</v>
      </c>
      <c r="E78" s="79" t="s">
        <v>530</v>
      </c>
      <c r="F78" s="427"/>
      <c r="G78" s="428"/>
      <c r="H78" s="429"/>
    </row>
    <row r="79" spans="1:8" ht="17.25" hidden="1">
      <c r="A79" s="83">
        <v>2340</v>
      </c>
      <c r="B79" s="101" t="s">
        <v>155</v>
      </c>
      <c r="C79" s="84" t="s">
        <v>453</v>
      </c>
      <c r="D79" s="85" t="s">
        <v>78</v>
      </c>
      <c r="E79" s="86" t="s">
        <v>531</v>
      </c>
      <c r="F79" s="427"/>
      <c r="G79" s="428"/>
      <c r="H79" s="429"/>
    </row>
    <row r="80" spans="1:8" s="90" customFormat="1" ht="15" customHeight="1" hidden="1">
      <c r="A80" s="83"/>
      <c r="B80" s="73"/>
      <c r="C80" s="84"/>
      <c r="D80" s="85"/>
      <c r="E80" s="79" t="s">
        <v>460</v>
      </c>
      <c r="F80" s="440"/>
      <c r="G80" s="441"/>
      <c r="H80" s="442"/>
    </row>
    <row r="81" spans="1:8" ht="17.25" hidden="1">
      <c r="A81" s="83">
        <v>2341</v>
      </c>
      <c r="B81" s="103" t="s">
        <v>155</v>
      </c>
      <c r="C81" s="92" t="s">
        <v>453</v>
      </c>
      <c r="D81" s="93" t="s">
        <v>79</v>
      </c>
      <c r="E81" s="79" t="s">
        <v>531</v>
      </c>
      <c r="F81" s="427"/>
      <c r="G81" s="428"/>
      <c r="H81" s="429"/>
    </row>
    <row r="82" spans="1:8" ht="17.25" hidden="1">
      <c r="A82" s="83">
        <v>2350</v>
      </c>
      <c r="B82" s="101" t="s">
        <v>155</v>
      </c>
      <c r="C82" s="84" t="s">
        <v>454</v>
      </c>
      <c r="D82" s="85" t="s">
        <v>78</v>
      </c>
      <c r="E82" s="86" t="s">
        <v>532</v>
      </c>
      <c r="F82" s="427"/>
      <c r="G82" s="428"/>
      <c r="H82" s="429"/>
    </row>
    <row r="83" spans="1:8" s="90" customFormat="1" ht="15" customHeight="1" hidden="1">
      <c r="A83" s="83"/>
      <c r="B83" s="73"/>
      <c r="C83" s="84"/>
      <c r="D83" s="85"/>
      <c r="E83" s="79" t="s">
        <v>460</v>
      </c>
      <c r="F83" s="440"/>
      <c r="G83" s="441"/>
      <c r="H83" s="442"/>
    </row>
    <row r="84" spans="1:8" ht="17.25" hidden="1">
      <c r="A84" s="83">
        <v>2351</v>
      </c>
      <c r="B84" s="103" t="s">
        <v>155</v>
      </c>
      <c r="C84" s="92" t="s">
        <v>454</v>
      </c>
      <c r="D84" s="93" t="s">
        <v>79</v>
      </c>
      <c r="E84" s="79" t="s">
        <v>533</v>
      </c>
      <c r="F84" s="427"/>
      <c r="G84" s="428"/>
      <c r="H84" s="429"/>
    </row>
    <row r="85" spans="1:8" ht="40.5" hidden="1">
      <c r="A85" s="83">
        <v>2360</v>
      </c>
      <c r="B85" s="101" t="s">
        <v>155</v>
      </c>
      <c r="C85" s="84" t="s">
        <v>455</v>
      </c>
      <c r="D85" s="85" t="s">
        <v>78</v>
      </c>
      <c r="E85" s="86" t="s">
        <v>534</v>
      </c>
      <c r="F85" s="427"/>
      <c r="G85" s="428"/>
      <c r="H85" s="429"/>
    </row>
    <row r="86" spans="1:8" s="90" customFormat="1" ht="15" customHeight="1" hidden="1">
      <c r="A86" s="83"/>
      <c r="B86" s="73"/>
      <c r="C86" s="84"/>
      <c r="D86" s="85"/>
      <c r="E86" s="79" t="s">
        <v>460</v>
      </c>
      <c r="F86" s="440"/>
      <c r="G86" s="441"/>
      <c r="H86" s="442"/>
    </row>
    <row r="87" spans="1:8" ht="40.5" hidden="1">
      <c r="A87" s="83">
        <v>2361</v>
      </c>
      <c r="B87" s="103" t="s">
        <v>155</v>
      </c>
      <c r="C87" s="92" t="s">
        <v>455</v>
      </c>
      <c r="D87" s="93" t="s">
        <v>79</v>
      </c>
      <c r="E87" s="79" t="s">
        <v>534</v>
      </c>
      <c r="F87" s="427"/>
      <c r="G87" s="428"/>
      <c r="H87" s="429"/>
    </row>
    <row r="88" spans="1:8" ht="27" hidden="1">
      <c r="A88" s="83">
        <v>2370</v>
      </c>
      <c r="B88" s="101" t="s">
        <v>155</v>
      </c>
      <c r="C88" s="84" t="s">
        <v>456</v>
      </c>
      <c r="D88" s="85" t="s">
        <v>78</v>
      </c>
      <c r="E88" s="86" t="s">
        <v>535</v>
      </c>
      <c r="F88" s="427"/>
      <c r="G88" s="428"/>
      <c r="H88" s="429"/>
    </row>
    <row r="89" spans="1:8" s="90" customFormat="1" ht="15" customHeight="1" hidden="1">
      <c r="A89" s="83"/>
      <c r="B89" s="73"/>
      <c r="C89" s="84"/>
      <c r="D89" s="85"/>
      <c r="E89" s="79" t="s">
        <v>460</v>
      </c>
      <c r="F89" s="440"/>
      <c r="G89" s="441"/>
      <c r="H89" s="442"/>
    </row>
    <row r="90" spans="1:8" ht="27" hidden="1">
      <c r="A90" s="83">
        <v>2371</v>
      </c>
      <c r="B90" s="103" t="s">
        <v>155</v>
      </c>
      <c r="C90" s="92" t="s">
        <v>456</v>
      </c>
      <c r="D90" s="93" t="s">
        <v>79</v>
      </c>
      <c r="E90" s="79" t="s">
        <v>536</v>
      </c>
      <c r="F90" s="427"/>
      <c r="G90" s="428"/>
      <c r="H90" s="429"/>
    </row>
    <row r="91" spans="1:8" s="77" customFormat="1" ht="63">
      <c r="A91" s="99">
        <v>2400</v>
      </c>
      <c r="B91" s="101" t="s">
        <v>156</v>
      </c>
      <c r="C91" s="84" t="s">
        <v>78</v>
      </c>
      <c r="D91" s="85" t="s">
        <v>78</v>
      </c>
      <c r="E91" s="102" t="s">
        <v>703</v>
      </c>
      <c r="F91" s="443">
        <f>+G91+H91</f>
        <v>-500</v>
      </c>
      <c r="G91" s="444">
        <f>+G116</f>
        <v>2500</v>
      </c>
      <c r="H91" s="445">
        <f>+H116+H141</f>
        <v>-3000</v>
      </c>
    </row>
    <row r="92" spans="1:8" ht="13.5" customHeight="1">
      <c r="A92" s="78"/>
      <c r="B92" s="73"/>
      <c r="C92" s="74"/>
      <c r="D92" s="75"/>
      <c r="E92" s="79" t="s">
        <v>458</v>
      </c>
      <c r="F92" s="450"/>
      <c r="G92" s="451"/>
      <c r="H92" s="452"/>
    </row>
    <row r="93" spans="1:8" ht="27" hidden="1">
      <c r="A93" s="83">
        <v>2410</v>
      </c>
      <c r="B93" s="101" t="s">
        <v>156</v>
      </c>
      <c r="C93" s="84" t="s">
        <v>79</v>
      </c>
      <c r="D93" s="85" t="s">
        <v>78</v>
      </c>
      <c r="E93" s="86" t="s">
        <v>537</v>
      </c>
      <c r="F93" s="427"/>
      <c r="G93" s="428"/>
      <c r="H93" s="429"/>
    </row>
    <row r="94" spans="1:8" s="90" customFormat="1" ht="15" customHeight="1" hidden="1">
      <c r="A94" s="83"/>
      <c r="B94" s="73"/>
      <c r="C94" s="84"/>
      <c r="D94" s="85"/>
      <c r="E94" s="79" t="s">
        <v>460</v>
      </c>
      <c r="F94" s="440"/>
      <c r="G94" s="441"/>
      <c r="H94" s="442"/>
    </row>
    <row r="95" spans="1:8" ht="27" hidden="1">
      <c r="A95" s="83">
        <v>2411</v>
      </c>
      <c r="B95" s="103" t="s">
        <v>156</v>
      </c>
      <c r="C95" s="92" t="s">
        <v>79</v>
      </c>
      <c r="D95" s="93" t="s">
        <v>79</v>
      </c>
      <c r="E95" s="79" t="s">
        <v>538</v>
      </c>
      <c r="F95" s="427"/>
      <c r="G95" s="428"/>
      <c r="H95" s="429"/>
    </row>
    <row r="96" spans="1:8" ht="27" hidden="1">
      <c r="A96" s="83">
        <v>2412</v>
      </c>
      <c r="B96" s="103" t="s">
        <v>156</v>
      </c>
      <c r="C96" s="92" t="s">
        <v>79</v>
      </c>
      <c r="D96" s="93" t="s">
        <v>80</v>
      </c>
      <c r="E96" s="79" t="s">
        <v>539</v>
      </c>
      <c r="F96" s="427"/>
      <c r="G96" s="428"/>
      <c r="H96" s="429"/>
    </row>
    <row r="97" spans="1:8" ht="27" hidden="1">
      <c r="A97" s="83">
        <v>2420</v>
      </c>
      <c r="B97" s="101" t="s">
        <v>156</v>
      </c>
      <c r="C97" s="84" t="s">
        <v>80</v>
      </c>
      <c r="D97" s="85" t="s">
        <v>78</v>
      </c>
      <c r="E97" s="86" t="s">
        <v>540</v>
      </c>
      <c r="F97" s="427"/>
      <c r="G97" s="428"/>
      <c r="H97" s="429"/>
    </row>
    <row r="98" spans="1:8" s="90" customFormat="1" ht="15" customHeight="1" hidden="1">
      <c r="A98" s="83"/>
      <c r="B98" s="73"/>
      <c r="C98" s="84"/>
      <c r="D98" s="85"/>
      <c r="E98" s="79" t="s">
        <v>460</v>
      </c>
      <c r="F98" s="440"/>
      <c r="G98" s="441"/>
      <c r="H98" s="442"/>
    </row>
    <row r="99" spans="1:8" ht="17.25" hidden="1">
      <c r="A99" s="83">
        <v>2421</v>
      </c>
      <c r="B99" s="103" t="s">
        <v>156</v>
      </c>
      <c r="C99" s="92" t="s">
        <v>80</v>
      </c>
      <c r="D99" s="93" t="s">
        <v>79</v>
      </c>
      <c r="E99" s="79" t="s">
        <v>541</v>
      </c>
      <c r="F99" s="427"/>
      <c r="G99" s="428"/>
      <c r="H99" s="429"/>
    </row>
    <row r="100" spans="1:8" ht="17.25" hidden="1">
      <c r="A100" s="83">
        <v>2422</v>
      </c>
      <c r="B100" s="103" t="s">
        <v>156</v>
      </c>
      <c r="C100" s="92" t="s">
        <v>80</v>
      </c>
      <c r="D100" s="93" t="s">
        <v>80</v>
      </c>
      <c r="E100" s="79" t="s">
        <v>542</v>
      </c>
      <c r="F100" s="427"/>
      <c r="G100" s="428"/>
      <c r="H100" s="429"/>
    </row>
    <row r="101" spans="1:8" ht="17.25" hidden="1">
      <c r="A101" s="83">
        <v>2423</v>
      </c>
      <c r="B101" s="103" t="s">
        <v>156</v>
      </c>
      <c r="C101" s="92" t="s">
        <v>80</v>
      </c>
      <c r="D101" s="93" t="s">
        <v>729</v>
      </c>
      <c r="E101" s="79" t="s">
        <v>543</v>
      </c>
      <c r="F101" s="427"/>
      <c r="G101" s="428"/>
      <c r="H101" s="429"/>
    </row>
    <row r="102" spans="1:8" ht="17.25" hidden="1">
      <c r="A102" s="83">
        <v>2424</v>
      </c>
      <c r="B102" s="103" t="s">
        <v>156</v>
      </c>
      <c r="C102" s="92" t="s">
        <v>80</v>
      </c>
      <c r="D102" s="93" t="s">
        <v>453</v>
      </c>
      <c r="E102" s="79" t="s">
        <v>544</v>
      </c>
      <c r="F102" s="427"/>
      <c r="G102" s="428"/>
      <c r="H102" s="429"/>
    </row>
    <row r="103" spans="1:8" ht="17.25" hidden="1">
      <c r="A103" s="83">
        <v>2430</v>
      </c>
      <c r="B103" s="101" t="s">
        <v>156</v>
      </c>
      <c r="C103" s="84" t="s">
        <v>729</v>
      </c>
      <c r="D103" s="85" t="s">
        <v>78</v>
      </c>
      <c r="E103" s="86" t="s">
        <v>545</v>
      </c>
      <c r="F103" s="427"/>
      <c r="G103" s="428"/>
      <c r="H103" s="429"/>
    </row>
    <row r="104" spans="1:8" s="90" customFormat="1" ht="15" customHeight="1" hidden="1">
      <c r="A104" s="83"/>
      <c r="B104" s="73"/>
      <c r="C104" s="84"/>
      <c r="D104" s="85"/>
      <c r="E104" s="79" t="s">
        <v>460</v>
      </c>
      <c r="F104" s="440"/>
      <c r="G104" s="441"/>
      <c r="H104" s="442"/>
    </row>
    <row r="105" spans="1:8" ht="17.25" hidden="1">
      <c r="A105" s="83">
        <v>2431</v>
      </c>
      <c r="B105" s="103" t="s">
        <v>156</v>
      </c>
      <c r="C105" s="92" t="s">
        <v>729</v>
      </c>
      <c r="D105" s="93" t="s">
        <v>79</v>
      </c>
      <c r="E105" s="79" t="s">
        <v>546</v>
      </c>
      <c r="F105" s="427"/>
      <c r="G105" s="428"/>
      <c r="H105" s="429"/>
    </row>
    <row r="106" spans="1:8" ht="17.25" hidden="1">
      <c r="A106" s="83">
        <v>2432</v>
      </c>
      <c r="B106" s="103" t="s">
        <v>156</v>
      </c>
      <c r="C106" s="92" t="s">
        <v>729</v>
      </c>
      <c r="D106" s="93" t="s">
        <v>80</v>
      </c>
      <c r="E106" s="79" t="s">
        <v>547</v>
      </c>
      <c r="F106" s="427"/>
      <c r="G106" s="428"/>
      <c r="H106" s="429"/>
    </row>
    <row r="107" spans="1:8" ht="17.25" hidden="1">
      <c r="A107" s="83">
        <v>2433</v>
      </c>
      <c r="B107" s="103" t="s">
        <v>156</v>
      </c>
      <c r="C107" s="92" t="s">
        <v>729</v>
      </c>
      <c r="D107" s="93" t="s">
        <v>729</v>
      </c>
      <c r="E107" s="79" t="s">
        <v>548</v>
      </c>
      <c r="F107" s="427"/>
      <c r="G107" s="428"/>
      <c r="H107" s="429"/>
    </row>
    <row r="108" spans="1:8" ht="17.25" hidden="1">
      <c r="A108" s="83">
        <v>2434</v>
      </c>
      <c r="B108" s="103" t="s">
        <v>156</v>
      </c>
      <c r="C108" s="92" t="s">
        <v>729</v>
      </c>
      <c r="D108" s="93" t="s">
        <v>453</v>
      </c>
      <c r="E108" s="79" t="s">
        <v>549</v>
      </c>
      <c r="F108" s="427"/>
      <c r="G108" s="428"/>
      <c r="H108" s="429"/>
    </row>
    <row r="109" spans="1:8" ht="17.25" hidden="1">
      <c r="A109" s="83">
        <v>2435</v>
      </c>
      <c r="B109" s="103" t="s">
        <v>156</v>
      </c>
      <c r="C109" s="92" t="s">
        <v>729</v>
      </c>
      <c r="D109" s="93" t="s">
        <v>454</v>
      </c>
      <c r="E109" s="79" t="s">
        <v>550</v>
      </c>
      <c r="F109" s="427"/>
      <c r="G109" s="428"/>
      <c r="H109" s="429"/>
    </row>
    <row r="110" spans="1:8" ht="17.25" hidden="1">
      <c r="A110" s="83">
        <v>2436</v>
      </c>
      <c r="B110" s="103" t="s">
        <v>156</v>
      </c>
      <c r="C110" s="92" t="s">
        <v>729</v>
      </c>
      <c r="D110" s="93" t="s">
        <v>455</v>
      </c>
      <c r="E110" s="79" t="s">
        <v>551</v>
      </c>
      <c r="F110" s="427"/>
      <c r="G110" s="428"/>
      <c r="H110" s="429"/>
    </row>
    <row r="111" spans="1:8" ht="27" hidden="1">
      <c r="A111" s="83">
        <v>2440</v>
      </c>
      <c r="B111" s="101" t="s">
        <v>156</v>
      </c>
      <c r="C111" s="84" t="s">
        <v>453</v>
      </c>
      <c r="D111" s="85" t="s">
        <v>78</v>
      </c>
      <c r="E111" s="86" t="s">
        <v>552</v>
      </c>
      <c r="F111" s="427"/>
      <c r="G111" s="428"/>
      <c r="H111" s="429"/>
    </row>
    <row r="112" spans="1:8" s="90" customFormat="1" ht="15" customHeight="1" hidden="1">
      <c r="A112" s="83"/>
      <c r="B112" s="73"/>
      <c r="C112" s="84"/>
      <c r="D112" s="85"/>
      <c r="E112" s="79" t="s">
        <v>460</v>
      </c>
      <c r="F112" s="440"/>
      <c r="G112" s="441"/>
      <c r="H112" s="442"/>
    </row>
    <row r="113" spans="1:8" ht="27" hidden="1">
      <c r="A113" s="83">
        <v>2441</v>
      </c>
      <c r="B113" s="103" t="s">
        <v>156</v>
      </c>
      <c r="C113" s="92" t="s">
        <v>453</v>
      </c>
      <c r="D113" s="93" t="s">
        <v>79</v>
      </c>
      <c r="E113" s="79" t="s">
        <v>553</v>
      </c>
      <c r="F113" s="427"/>
      <c r="G113" s="428"/>
      <c r="H113" s="429"/>
    </row>
    <row r="114" spans="1:8" ht="17.25" hidden="1">
      <c r="A114" s="83">
        <v>2442</v>
      </c>
      <c r="B114" s="103" t="s">
        <v>156</v>
      </c>
      <c r="C114" s="92" t="s">
        <v>453</v>
      </c>
      <c r="D114" s="93" t="s">
        <v>80</v>
      </c>
      <c r="E114" s="79" t="s">
        <v>554</v>
      </c>
      <c r="F114" s="427"/>
      <c r="G114" s="428"/>
      <c r="H114" s="429"/>
    </row>
    <row r="115" spans="1:8" ht="17.25" hidden="1">
      <c r="A115" s="83">
        <v>2443</v>
      </c>
      <c r="B115" s="103" t="s">
        <v>156</v>
      </c>
      <c r="C115" s="92" t="s">
        <v>453</v>
      </c>
      <c r="D115" s="93" t="s">
        <v>729</v>
      </c>
      <c r="E115" s="79" t="s">
        <v>555</v>
      </c>
      <c r="F115" s="427"/>
      <c r="G115" s="428"/>
      <c r="H115" s="429"/>
    </row>
    <row r="116" spans="1:8" ht="17.25">
      <c r="A116" s="83">
        <v>2450</v>
      </c>
      <c r="B116" s="101" t="s">
        <v>156</v>
      </c>
      <c r="C116" s="84" t="s">
        <v>454</v>
      </c>
      <c r="D116" s="85" t="s">
        <v>78</v>
      </c>
      <c r="E116" s="86" t="s">
        <v>556</v>
      </c>
      <c r="F116" s="430">
        <f>+G116+H116</f>
        <v>2500</v>
      </c>
      <c r="G116" s="439">
        <f>+G118</f>
        <v>2500</v>
      </c>
      <c r="H116" s="432">
        <f>+H118</f>
        <v>0</v>
      </c>
    </row>
    <row r="117" spans="1:8" s="90" customFormat="1" ht="15" customHeight="1">
      <c r="A117" s="83"/>
      <c r="B117" s="73"/>
      <c r="C117" s="84"/>
      <c r="D117" s="85"/>
      <c r="E117" s="79" t="s">
        <v>460</v>
      </c>
      <c r="F117" s="440"/>
      <c r="G117" s="441"/>
      <c r="H117" s="442"/>
    </row>
    <row r="118" spans="1:8" ht="17.25">
      <c r="A118" s="83">
        <v>2451</v>
      </c>
      <c r="B118" s="103" t="s">
        <v>156</v>
      </c>
      <c r="C118" s="92" t="s">
        <v>454</v>
      </c>
      <c r="D118" s="93" t="s">
        <v>79</v>
      </c>
      <c r="E118" s="79" t="s">
        <v>557</v>
      </c>
      <c r="F118" s="427">
        <f>+G118+H118</f>
        <v>2500</v>
      </c>
      <c r="G118" s="428">
        <v>2500</v>
      </c>
      <c r="H118" s="429"/>
    </row>
    <row r="119" spans="1:8" ht="17.25" hidden="1">
      <c r="A119" s="83">
        <v>2452</v>
      </c>
      <c r="B119" s="103" t="s">
        <v>156</v>
      </c>
      <c r="C119" s="92" t="s">
        <v>454</v>
      </c>
      <c r="D119" s="93" t="s">
        <v>80</v>
      </c>
      <c r="E119" s="79" t="s">
        <v>558</v>
      </c>
      <c r="F119" s="427"/>
      <c r="G119" s="428"/>
      <c r="H119" s="429"/>
    </row>
    <row r="120" spans="1:8" ht="17.25" hidden="1">
      <c r="A120" s="83">
        <v>2453</v>
      </c>
      <c r="B120" s="103" t="s">
        <v>156</v>
      </c>
      <c r="C120" s="92" t="s">
        <v>454</v>
      </c>
      <c r="D120" s="93" t="s">
        <v>729</v>
      </c>
      <c r="E120" s="79" t="s">
        <v>559</v>
      </c>
      <c r="F120" s="427"/>
      <c r="G120" s="428"/>
      <c r="H120" s="429"/>
    </row>
    <row r="121" spans="1:8" ht="17.25" hidden="1">
      <c r="A121" s="83">
        <v>2454</v>
      </c>
      <c r="B121" s="103" t="s">
        <v>156</v>
      </c>
      <c r="C121" s="92" t="s">
        <v>454</v>
      </c>
      <c r="D121" s="93" t="s">
        <v>453</v>
      </c>
      <c r="E121" s="79" t="s">
        <v>560</v>
      </c>
      <c r="F121" s="427"/>
      <c r="G121" s="428"/>
      <c r="H121" s="429"/>
    </row>
    <row r="122" spans="1:8" ht="17.25" hidden="1">
      <c r="A122" s="83">
        <v>2455</v>
      </c>
      <c r="B122" s="103" t="s">
        <v>156</v>
      </c>
      <c r="C122" s="92" t="s">
        <v>454</v>
      </c>
      <c r="D122" s="93" t="s">
        <v>454</v>
      </c>
      <c r="E122" s="79" t="s">
        <v>561</v>
      </c>
      <c r="F122" s="427"/>
      <c r="G122" s="428"/>
      <c r="H122" s="429"/>
    </row>
    <row r="123" spans="1:8" ht="17.25" hidden="1">
      <c r="A123" s="83">
        <v>2460</v>
      </c>
      <c r="B123" s="101" t="s">
        <v>156</v>
      </c>
      <c r="C123" s="84" t="s">
        <v>455</v>
      </c>
      <c r="D123" s="85" t="s">
        <v>78</v>
      </c>
      <c r="E123" s="86" t="s">
        <v>562</v>
      </c>
      <c r="F123" s="427"/>
      <c r="G123" s="428"/>
      <c r="H123" s="429"/>
    </row>
    <row r="124" spans="1:8" s="90" customFormat="1" ht="15" customHeight="1" hidden="1">
      <c r="A124" s="83"/>
      <c r="B124" s="73"/>
      <c r="C124" s="84"/>
      <c r="D124" s="85"/>
      <c r="E124" s="79" t="s">
        <v>460</v>
      </c>
      <c r="F124" s="440"/>
      <c r="G124" s="441"/>
      <c r="H124" s="442"/>
    </row>
    <row r="125" spans="1:8" ht="17.25" hidden="1">
      <c r="A125" s="83">
        <v>2461</v>
      </c>
      <c r="B125" s="103" t="s">
        <v>156</v>
      </c>
      <c r="C125" s="92" t="s">
        <v>455</v>
      </c>
      <c r="D125" s="93" t="s">
        <v>79</v>
      </c>
      <c r="E125" s="79" t="s">
        <v>563</v>
      </c>
      <c r="F125" s="427"/>
      <c r="G125" s="428"/>
      <c r="H125" s="429"/>
    </row>
    <row r="126" spans="1:8" ht="17.25" hidden="1">
      <c r="A126" s="83">
        <v>2470</v>
      </c>
      <c r="B126" s="101" t="s">
        <v>156</v>
      </c>
      <c r="C126" s="84" t="s">
        <v>456</v>
      </c>
      <c r="D126" s="85" t="s">
        <v>78</v>
      </c>
      <c r="E126" s="86" t="s">
        <v>564</v>
      </c>
      <c r="F126" s="427"/>
      <c r="G126" s="428"/>
      <c r="H126" s="429"/>
    </row>
    <row r="127" spans="1:8" s="90" customFormat="1" ht="15" customHeight="1" hidden="1">
      <c r="A127" s="83"/>
      <c r="B127" s="73"/>
      <c r="C127" s="84"/>
      <c r="D127" s="85"/>
      <c r="E127" s="79" t="s">
        <v>460</v>
      </c>
      <c r="F127" s="440"/>
      <c r="G127" s="441"/>
      <c r="H127" s="442"/>
    </row>
    <row r="128" spans="1:8" ht="27" hidden="1">
      <c r="A128" s="83">
        <v>2471</v>
      </c>
      <c r="B128" s="103" t="s">
        <v>156</v>
      </c>
      <c r="C128" s="92" t="s">
        <v>456</v>
      </c>
      <c r="D128" s="93" t="s">
        <v>79</v>
      </c>
      <c r="E128" s="79" t="s">
        <v>565</v>
      </c>
      <c r="F128" s="427"/>
      <c r="G128" s="428"/>
      <c r="H128" s="429"/>
    </row>
    <row r="129" spans="1:8" ht="27" hidden="1">
      <c r="A129" s="83">
        <v>2472</v>
      </c>
      <c r="B129" s="103" t="s">
        <v>156</v>
      </c>
      <c r="C129" s="92" t="s">
        <v>456</v>
      </c>
      <c r="D129" s="93" t="s">
        <v>80</v>
      </c>
      <c r="E129" s="79" t="s">
        <v>566</v>
      </c>
      <c r="F129" s="427"/>
      <c r="G129" s="428"/>
      <c r="H129" s="429"/>
    </row>
    <row r="130" spans="1:8" ht="17.25" hidden="1">
      <c r="A130" s="83">
        <v>2473</v>
      </c>
      <c r="B130" s="103" t="s">
        <v>156</v>
      </c>
      <c r="C130" s="92" t="s">
        <v>456</v>
      </c>
      <c r="D130" s="93" t="s">
        <v>729</v>
      </c>
      <c r="E130" s="79" t="s">
        <v>567</v>
      </c>
      <c r="F130" s="427"/>
      <c r="G130" s="428"/>
      <c r="H130" s="429"/>
    </row>
    <row r="131" spans="1:8" ht="17.25" hidden="1">
      <c r="A131" s="83">
        <v>2474</v>
      </c>
      <c r="B131" s="103" t="s">
        <v>156</v>
      </c>
      <c r="C131" s="92" t="s">
        <v>456</v>
      </c>
      <c r="D131" s="93" t="s">
        <v>453</v>
      </c>
      <c r="E131" s="79" t="s">
        <v>568</v>
      </c>
      <c r="F131" s="427"/>
      <c r="G131" s="428"/>
      <c r="H131" s="429"/>
    </row>
    <row r="132" spans="1:8" ht="40.5" hidden="1">
      <c r="A132" s="83">
        <v>2480</v>
      </c>
      <c r="B132" s="101" t="s">
        <v>156</v>
      </c>
      <c r="C132" s="84" t="s">
        <v>457</v>
      </c>
      <c r="D132" s="85" t="s">
        <v>78</v>
      </c>
      <c r="E132" s="86" t="s">
        <v>569</v>
      </c>
      <c r="F132" s="427"/>
      <c r="G132" s="428"/>
      <c r="H132" s="429"/>
    </row>
    <row r="133" spans="1:8" s="90" customFormat="1" ht="15" customHeight="1" hidden="1">
      <c r="A133" s="83"/>
      <c r="B133" s="73"/>
      <c r="C133" s="84"/>
      <c r="D133" s="85"/>
      <c r="E133" s="79" t="s">
        <v>460</v>
      </c>
      <c r="F133" s="440"/>
      <c r="G133" s="441"/>
      <c r="H133" s="442"/>
    </row>
    <row r="134" spans="1:8" ht="40.5" hidden="1">
      <c r="A134" s="83">
        <v>2481</v>
      </c>
      <c r="B134" s="103" t="s">
        <v>156</v>
      </c>
      <c r="C134" s="92" t="s">
        <v>457</v>
      </c>
      <c r="D134" s="93" t="s">
        <v>79</v>
      </c>
      <c r="E134" s="79" t="s">
        <v>570</v>
      </c>
      <c r="F134" s="427"/>
      <c r="G134" s="428"/>
      <c r="H134" s="429"/>
    </row>
    <row r="135" spans="1:8" ht="54" hidden="1">
      <c r="A135" s="83">
        <v>2482</v>
      </c>
      <c r="B135" s="103" t="s">
        <v>156</v>
      </c>
      <c r="C135" s="92" t="s">
        <v>457</v>
      </c>
      <c r="D135" s="93" t="s">
        <v>80</v>
      </c>
      <c r="E135" s="79" t="s">
        <v>571</v>
      </c>
      <c r="F135" s="427"/>
      <c r="G135" s="428"/>
      <c r="H135" s="429"/>
    </row>
    <row r="136" spans="1:8" ht="40.5" hidden="1">
      <c r="A136" s="83">
        <v>2483</v>
      </c>
      <c r="B136" s="103" t="s">
        <v>156</v>
      </c>
      <c r="C136" s="92" t="s">
        <v>457</v>
      </c>
      <c r="D136" s="93" t="s">
        <v>729</v>
      </c>
      <c r="E136" s="79" t="s">
        <v>572</v>
      </c>
      <c r="F136" s="427"/>
      <c r="G136" s="428"/>
      <c r="H136" s="429"/>
    </row>
    <row r="137" spans="1:8" ht="40.5" hidden="1">
      <c r="A137" s="83">
        <v>2484</v>
      </c>
      <c r="B137" s="103" t="s">
        <v>156</v>
      </c>
      <c r="C137" s="92" t="s">
        <v>457</v>
      </c>
      <c r="D137" s="93" t="s">
        <v>453</v>
      </c>
      <c r="E137" s="79" t="s">
        <v>573</v>
      </c>
      <c r="F137" s="427"/>
      <c r="G137" s="428"/>
      <c r="H137" s="429"/>
    </row>
    <row r="138" spans="1:8" ht="27" hidden="1">
      <c r="A138" s="83">
        <v>2485</v>
      </c>
      <c r="B138" s="103" t="s">
        <v>156</v>
      </c>
      <c r="C138" s="92" t="s">
        <v>457</v>
      </c>
      <c r="D138" s="93" t="s">
        <v>454</v>
      </c>
      <c r="E138" s="79" t="s">
        <v>574</v>
      </c>
      <c r="F138" s="427"/>
      <c r="G138" s="428"/>
      <c r="H138" s="429"/>
    </row>
    <row r="139" spans="1:8" ht="27" hidden="1">
      <c r="A139" s="83">
        <v>2486</v>
      </c>
      <c r="B139" s="103" t="s">
        <v>156</v>
      </c>
      <c r="C139" s="92" t="s">
        <v>457</v>
      </c>
      <c r="D139" s="93" t="s">
        <v>455</v>
      </c>
      <c r="E139" s="79" t="s">
        <v>575</v>
      </c>
      <c r="F139" s="427"/>
      <c r="G139" s="428"/>
      <c r="H139" s="429"/>
    </row>
    <row r="140" spans="1:8" ht="27" hidden="1">
      <c r="A140" s="83">
        <v>2487</v>
      </c>
      <c r="B140" s="103" t="s">
        <v>156</v>
      </c>
      <c r="C140" s="92" t="s">
        <v>457</v>
      </c>
      <c r="D140" s="93" t="s">
        <v>456</v>
      </c>
      <c r="E140" s="79" t="s">
        <v>576</v>
      </c>
      <c r="F140" s="427"/>
      <c r="G140" s="428"/>
      <c r="H140" s="429"/>
    </row>
    <row r="141" spans="1:8" ht="27">
      <c r="A141" s="83">
        <v>2490</v>
      </c>
      <c r="B141" s="101" t="s">
        <v>156</v>
      </c>
      <c r="C141" s="84" t="s">
        <v>577</v>
      </c>
      <c r="D141" s="85" t="s">
        <v>78</v>
      </c>
      <c r="E141" s="86" t="s">
        <v>578</v>
      </c>
      <c r="F141" s="430">
        <f>+G141+H141</f>
        <v>-3000</v>
      </c>
      <c r="G141" s="439"/>
      <c r="H141" s="432">
        <f>+H143</f>
        <v>-3000</v>
      </c>
    </row>
    <row r="142" spans="1:8" s="90" customFormat="1" ht="15" customHeight="1">
      <c r="A142" s="83"/>
      <c r="B142" s="73"/>
      <c r="C142" s="84"/>
      <c r="D142" s="85"/>
      <c r="E142" s="79" t="s">
        <v>460</v>
      </c>
      <c r="F142" s="440"/>
      <c r="G142" s="441"/>
      <c r="H142" s="442"/>
    </row>
    <row r="143" spans="1:8" ht="27">
      <c r="A143" s="83">
        <v>2491</v>
      </c>
      <c r="B143" s="103" t="s">
        <v>156</v>
      </c>
      <c r="C143" s="92" t="s">
        <v>577</v>
      </c>
      <c r="D143" s="93" t="s">
        <v>79</v>
      </c>
      <c r="E143" s="79" t="s">
        <v>578</v>
      </c>
      <c r="F143" s="427">
        <f>+G143+H143</f>
        <v>-3000</v>
      </c>
      <c r="G143" s="428"/>
      <c r="H143" s="429">
        <v>-3000</v>
      </c>
    </row>
    <row r="144" spans="1:8" s="77" customFormat="1" ht="60">
      <c r="A144" s="99">
        <v>2500</v>
      </c>
      <c r="B144" s="101" t="s">
        <v>157</v>
      </c>
      <c r="C144" s="84" t="s">
        <v>78</v>
      </c>
      <c r="D144" s="85" t="s">
        <v>78</v>
      </c>
      <c r="E144" s="102" t="s">
        <v>704</v>
      </c>
      <c r="F144" s="443">
        <f>+G144+H144</f>
        <v>115362</v>
      </c>
      <c r="G144" s="444">
        <f>+G148+G161</f>
        <v>92362</v>
      </c>
      <c r="H144" s="445">
        <f>+H161</f>
        <v>23000</v>
      </c>
    </row>
    <row r="145" spans="1:8" ht="13.5" customHeight="1">
      <c r="A145" s="78"/>
      <c r="B145" s="73"/>
      <c r="C145" s="74"/>
      <c r="D145" s="75"/>
      <c r="E145" s="79" t="s">
        <v>458</v>
      </c>
      <c r="F145" s="450"/>
      <c r="G145" s="451"/>
      <c r="H145" s="452"/>
    </row>
    <row r="146" spans="1:8" ht="17.25" hidden="1">
      <c r="A146" s="83">
        <v>2510</v>
      </c>
      <c r="B146" s="101" t="s">
        <v>157</v>
      </c>
      <c r="C146" s="84" t="s">
        <v>79</v>
      </c>
      <c r="D146" s="85" t="s">
        <v>78</v>
      </c>
      <c r="E146" s="86" t="s">
        <v>579</v>
      </c>
      <c r="F146" s="427"/>
      <c r="G146" s="428"/>
      <c r="H146" s="429"/>
    </row>
    <row r="147" spans="1:8" s="90" customFormat="1" ht="15" customHeight="1" hidden="1">
      <c r="A147" s="83"/>
      <c r="B147" s="73"/>
      <c r="C147" s="84"/>
      <c r="D147" s="85"/>
      <c r="E147" s="79" t="s">
        <v>460</v>
      </c>
      <c r="F147" s="440"/>
      <c r="G147" s="441"/>
      <c r="H147" s="442"/>
    </row>
    <row r="148" spans="1:8" ht="17.25">
      <c r="A148" s="83">
        <v>2511</v>
      </c>
      <c r="B148" s="103" t="s">
        <v>157</v>
      </c>
      <c r="C148" s="92" t="s">
        <v>79</v>
      </c>
      <c r="D148" s="93" t="s">
        <v>79</v>
      </c>
      <c r="E148" s="79" t="s">
        <v>579</v>
      </c>
      <c r="F148" s="427">
        <f>+G148</f>
        <v>91362</v>
      </c>
      <c r="G148" s="428">
        <f>81362+5000+5000</f>
        <v>91362</v>
      </c>
      <c r="H148" s="429"/>
    </row>
    <row r="149" spans="1:8" ht="17.25" hidden="1">
      <c r="A149" s="83">
        <v>2520</v>
      </c>
      <c r="B149" s="101" t="s">
        <v>157</v>
      </c>
      <c r="C149" s="84" t="s">
        <v>80</v>
      </c>
      <c r="D149" s="85" t="s">
        <v>78</v>
      </c>
      <c r="E149" s="86" t="s">
        <v>580</v>
      </c>
      <c r="F149" s="427"/>
      <c r="G149" s="428"/>
      <c r="H149" s="429"/>
    </row>
    <row r="150" spans="1:8" s="90" customFormat="1" ht="15" customHeight="1" hidden="1">
      <c r="A150" s="83"/>
      <c r="B150" s="73"/>
      <c r="C150" s="84"/>
      <c r="D150" s="85"/>
      <c r="E150" s="79" t="s">
        <v>460</v>
      </c>
      <c r="F150" s="440"/>
      <c r="G150" s="441"/>
      <c r="H150" s="442"/>
    </row>
    <row r="151" spans="1:8" ht="17.25" hidden="1">
      <c r="A151" s="83">
        <v>2521</v>
      </c>
      <c r="B151" s="103" t="s">
        <v>157</v>
      </c>
      <c r="C151" s="92" t="s">
        <v>80</v>
      </c>
      <c r="D151" s="93" t="s">
        <v>79</v>
      </c>
      <c r="E151" s="79" t="s">
        <v>581</v>
      </c>
      <c r="F151" s="427"/>
      <c r="G151" s="428"/>
      <c r="H151" s="429"/>
    </row>
    <row r="152" spans="1:8" ht="17.25" hidden="1">
      <c r="A152" s="83">
        <v>2530</v>
      </c>
      <c r="B152" s="101" t="s">
        <v>157</v>
      </c>
      <c r="C152" s="84" t="s">
        <v>729</v>
      </c>
      <c r="D152" s="85" t="s">
        <v>78</v>
      </c>
      <c r="E152" s="86" t="s">
        <v>582</v>
      </c>
      <c r="F152" s="427"/>
      <c r="G152" s="428"/>
      <c r="H152" s="429"/>
    </row>
    <row r="153" spans="1:8" s="90" customFormat="1" ht="15" customHeight="1" hidden="1">
      <c r="A153" s="83"/>
      <c r="B153" s="73"/>
      <c r="C153" s="84"/>
      <c r="D153" s="85"/>
      <c r="E153" s="79" t="s">
        <v>460</v>
      </c>
      <c r="F153" s="440"/>
      <c r="G153" s="441"/>
      <c r="H153" s="442"/>
    </row>
    <row r="154" spans="1:8" ht="17.25" hidden="1">
      <c r="A154" s="83">
        <v>2531</v>
      </c>
      <c r="B154" s="103" t="s">
        <v>157</v>
      </c>
      <c r="C154" s="92" t="s">
        <v>729</v>
      </c>
      <c r="D154" s="93" t="s">
        <v>79</v>
      </c>
      <c r="E154" s="79" t="s">
        <v>582</v>
      </c>
      <c r="F154" s="427"/>
      <c r="G154" s="428"/>
      <c r="H154" s="429"/>
    </row>
    <row r="155" spans="1:8" ht="27" hidden="1">
      <c r="A155" s="83">
        <v>2540</v>
      </c>
      <c r="B155" s="101" t="s">
        <v>157</v>
      </c>
      <c r="C155" s="84" t="s">
        <v>453</v>
      </c>
      <c r="D155" s="85" t="s">
        <v>78</v>
      </c>
      <c r="E155" s="86" t="s">
        <v>583</v>
      </c>
      <c r="F155" s="427"/>
      <c r="G155" s="428"/>
      <c r="H155" s="429"/>
    </row>
    <row r="156" spans="1:8" s="90" customFormat="1" ht="15" customHeight="1" hidden="1">
      <c r="A156" s="83"/>
      <c r="B156" s="73"/>
      <c r="C156" s="84"/>
      <c r="D156" s="85"/>
      <c r="E156" s="79" t="s">
        <v>460</v>
      </c>
      <c r="F156" s="440"/>
      <c r="G156" s="441"/>
      <c r="H156" s="442"/>
    </row>
    <row r="157" spans="1:8" ht="27" hidden="1">
      <c r="A157" s="83">
        <v>2541</v>
      </c>
      <c r="B157" s="103" t="s">
        <v>157</v>
      </c>
      <c r="C157" s="92" t="s">
        <v>453</v>
      </c>
      <c r="D157" s="93" t="s">
        <v>79</v>
      </c>
      <c r="E157" s="79" t="s">
        <v>583</v>
      </c>
      <c r="F157" s="427"/>
      <c r="G157" s="428"/>
      <c r="H157" s="429"/>
    </row>
    <row r="158" spans="1:8" ht="40.5" hidden="1">
      <c r="A158" s="83">
        <v>2550</v>
      </c>
      <c r="B158" s="101" t="s">
        <v>157</v>
      </c>
      <c r="C158" s="84" t="s">
        <v>454</v>
      </c>
      <c r="D158" s="85" t="s">
        <v>78</v>
      </c>
      <c r="E158" s="86" t="s">
        <v>584</v>
      </c>
      <c r="F158" s="427"/>
      <c r="G158" s="428"/>
      <c r="H158" s="429"/>
    </row>
    <row r="159" spans="1:8" s="90" customFormat="1" ht="15" customHeight="1" hidden="1">
      <c r="A159" s="83"/>
      <c r="B159" s="73"/>
      <c r="C159" s="84"/>
      <c r="D159" s="85"/>
      <c r="E159" s="79" t="s">
        <v>460</v>
      </c>
      <c r="F159" s="440"/>
      <c r="G159" s="441"/>
      <c r="H159" s="442"/>
    </row>
    <row r="160" spans="1:8" ht="40.5" hidden="1">
      <c r="A160" s="83">
        <v>2551</v>
      </c>
      <c r="B160" s="103" t="s">
        <v>157</v>
      </c>
      <c r="C160" s="92" t="s">
        <v>454</v>
      </c>
      <c r="D160" s="93" t="s">
        <v>79</v>
      </c>
      <c r="E160" s="79" t="s">
        <v>584</v>
      </c>
      <c r="F160" s="427"/>
      <c r="G160" s="428"/>
      <c r="H160" s="429"/>
    </row>
    <row r="161" spans="1:8" ht="27">
      <c r="A161" s="83">
        <v>2560</v>
      </c>
      <c r="B161" s="101" t="s">
        <v>157</v>
      </c>
      <c r="C161" s="84" t="s">
        <v>455</v>
      </c>
      <c r="D161" s="85" t="s">
        <v>78</v>
      </c>
      <c r="E161" s="86" t="s">
        <v>585</v>
      </c>
      <c r="F161" s="430">
        <f>+G161+H161</f>
        <v>24000</v>
      </c>
      <c r="G161" s="439">
        <f>+G163</f>
        <v>1000</v>
      </c>
      <c r="H161" s="432">
        <f>+H163</f>
        <v>23000</v>
      </c>
    </row>
    <row r="162" spans="1:8" s="90" customFormat="1" ht="15" customHeight="1">
      <c r="A162" s="83"/>
      <c r="B162" s="73"/>
      <c r="C162" s="84"/>
      <c r="D162" s="85"/>
      <c r="E162" s="79" t="s">
        <v>460</v>
      </c>
      <c r="F162" s="440"/>
      <c r="G162" s="441"/>
      <c r="H162" s="442"/>
    </row>
    <row r="163" spans="1:8" ht="27">
      <c r="A163" s="83">
        <v>2561</v>
      </c>
      <c r="B163" s="103" t="s">
        <v>157</v>
      </c>
      <c r="C163" s="92" t="s">
        <v>455</v>
      </c>
      <c r="D163" s="93" t="s">
        <v>79</v>
      </c>
      <c r="E163" s="79" t="s">
        <v>585</v>
      </c>
      <c r="F163" s="427">
        <f>+G163+H163</f>
        <v>24000</v>
      </c>
      <c r="G163" s="428">
        <v>1000</v>
      </c>
      <c r="H163" s="429">
        <v>23000</v>
      </c>
    </row>
    <row r="164" spans="1:8" s="77" customFormat="1" ht="76.5">
      <c r="A164" s="99">
        <v>2600</v>
      </c>
      <c r="B164" s="101" t="s">
        <v>158</v>
      </c>
      <c r="C164" s="84" t="s">
        <v>78</v>
      </c>
      <c r="D164" s="85" t="s">
        <v>78</v>
      </c>
      <c r="E164" s="102" t="s">
        <v>705</v>
      </c>
      <c r="F164" s="443">
        <f>+G164+H164</f>
        <v>32904.1</v>
      </c>
      <c r="G164" s="444">
        <f>+G178+G182</f>
        <v>31154.1</v>
      </c>
      <c r="H164" s="445">
        <f>+H178</f>
        <v>1750</v>
      </c>
    </row>
    <row r="165" spans="1:8" ht="13.5" customHeight="1">
      <c r="A165" s="78"/>
      <c r="B165" s="73"/>
      <c r="C165" s="74"/>
      <c r="D165" s="75"/>
      <c r="E165" s="79" t="s">
        <v>458</v>
      </c>
      <c r="F165" s="450"/>
      <c r="G165" s="451"/>
      <c r="H165" s="452"/>
    </row>
    <row r="166" spans="1:8" ht="17.25" hidden="1">
      <c r="A166" s="83">
        <v>2610</v>
      </c>
      <c r="B166" s="101" t="s">
        <v>158</v>
      </c>
      <c r="C166" s="84" t="s">
        <v>79</v>
      </c>
      <c r="D166" s="85" t="s">
        <v>78</v>
      </c>
      <c r="E166" s="86" t="s">
        <v>586</v>
      </c>
      <c r="F166" s="430">
        <f>+G166+H166</f>
        <v>0</v>
      </c>
      <c r="G166" s="439"/>
      <c r="H166" s="432">
        <f>+H168+H169</f>
        <v>0</v>
      </c>
    </row>
    <row r="167" spans="1:8" s="90" customFormat="1" ht="15" customHeight="1" hidden="1">
      <c r="A167" s="83"/>
      <c r="B167" s="73"/>
      <c r="C167" s="84"/>
      <c r="D167" s="85"/>
      <c r="E167" s="79" t="s">
        <v>460</v>
      </c>
      <c r="F167" s="440"/>
      <c r="G167" s="441"/>
      <c r="H167" s="442"/>
    </row>
    <row r="168" spans="1:8" ht="17.25" hidden="1">
      <c r="A168" s="83">
        <v>2611</v>
      </c>
      <c r="B168" s="103" t="s">
        <v>158</v>
      </c>
      <c r="C168" s="92" t="s">
        <v>79</v>
      </c>
      <c r="D168" s="93" t="s">
        <v>79</v>
      </c>
      <c r="E168" s="79" t="s">
        <v>587</v>
      </c>
      <c r="F168" s="427">
        <f>+G168+H168</f>
        <v>0</v>
      </c>
      <c r="G168" s="428"/>
      <c r="H168" s="429"/>
    </row>
    <row r="169" spans="1:8" ht="27" hidden="1">
      <c r="A169" s="83">
        <v>2611</v>
      </c>
      <c r="B169" s="103" t="s">
        <v>158</v>
      </c>
      <c r="C169" s="92" t="s">
        <v>79</v>
      </c>
      <c r="D169" s="93" t="s">
        <v>79</v>
      </c>
      <c r="E169" s="79" t="s">
        <v>786</v>
      </c>
      <c r="F169" s="427">
        <f>+G169+H169</f>
        <v>0</v>
      </c>
      <c r="G169" s="428"/>
      <c r="H169" s="429"/>
    </row>
    <row r="170" spans="1:8" ht="17.25" hidden="1">
      <c r="A170" s="83">
        <v>2620</v>
      </c>
      <c r="B170" s="101" t="s">
        <v>158</v>
      </c>
      <c r="C170" s="84" t="s">
        <v>80</v>
      </c>
      <c r="D170" s="85" t="s">
        <v>78</v>
      </c>
      <c r="E170" s="86" t="s">
        <v>588</v>
      </c>
      <c r="F170" s="427"/>
      <c r="G170" s="428"/>
      <c r="H170" s="429"/>
    </row>
    <row r="171" spans="1:8" s="90" customFormat="1" ht="15" customHeight="1" hidden="1">
      <c r="A171" s="83"/>
      <c r="B171" s="73"/>
      <c r="C171" s="84"/>
      <c r="D171" s="85"/>
      <c r="E171" s="79" t="s">
        <v>460</v>
      </c>
      <c r="F171" s="440"/>
      <c r="G171" s="441"/>
      <c r="H171" s="442"/>
    </row>
    <row r="172" spans="1:8" ht="17.25" hidden="1">
      <c r="A172" s="83">
        <v>2621</v>
      </c>
      <c r="B172" s="103" t="s">
        <v>158</v>
      </c>
      <c r="C172" s="92" t="s">
        <v>80</v>
      </c>
      <c r="D172" s="93" t="s">
        <v>79</v>
      </c>
      <c r="E172" s="79" t="s">
        <v>588</v>
      </c>
      <c r="F172" s="427"/>
      <c r="G172" s="428"/>
      <c r="H172" s="429"/>
    </row>
    <row r="173" spans="1:8" ht="17.25" hidden="1">
      <c r="A173" s="83">
        <v>2630</v>
      </c>
      <c r="B173" s="101" t="s">
        <v>158</v>
      </c>
      <c r="C173" s="84" t="s">
        <v>729</v>
      </c>
      <c r="D173" s="85" t="s">
        <v>78</v>
      </c>
      <c r="E173" s="86" t="s">
        <v>589</v>
      </c>
      <c r="F173" s="427"/>
      <c r="G173" s="428"/>
      <c r="H173" s="429"/>
    </row>
    <row r="174" spans="1:8" s="90" customFormat="1" ht="15" customHeight="1" hidden="1">
      <c r="A174" s="83"/>
      <c r="B174" s="73"/>
      <c r="C174" s="84"/>
      <c r="D174" s="85"/>
      <c r="E174" s="79" t="s">
        <v>460</v>
      </c>
      <c r="F174" s="440"/>
      <c r="G174" s="441"/>
      <c r="H174" s="442"/>
    </row>
    <row r="175" spans="1:8" ht="17.25" hidden="1">
      <c r="A175" s="83">
        <v>2631</v>
      </c>
      <c r="B175" s="103" t="s">
        <v>158</v>
      </c>
      <c r="C175" s="92" t="s">
        <v>729</v>
      </c>
      <c r="D175" s="93" t="s">
        <v>79</v>
      </c>
      <c r="E175" s="79" t="s">
        <v>590</v>
      </c>
      <c r="F175" s="427"/>
      <c r="G175" s="428"/>
      <c r="H175" s="429"/>
    </row>
    <row r="176" spans="1:8" ht="17.25" hidden="1">
      <c r="A176" s="83">
        <v>2640</v>
      </c>
      <c r="B176" s="101" t="s">
        <v>158</v>
      </c>
      <c r="C176" s="84" t="s">
        <v>453</v>
      </c>
      <c r="D176" s="85" t="s">
        <v>78</v>
      </c>
      <c r="E176" s="86" t="s">
        <v>591</v>
      </c>
      <c r="F176" s="427"/>
      <c r="G176" s="428"/>
      <c r="H176" s="429"/>
    </row>
    <row r="177" spans="1:8" s="90" customFormat="1" ht="15" customHeight="1" hidden="1">
      <c r="A177" s="83"/>
      <c r="B177" s="73"/>
      <c r="C177" s="84"/>
      <c r="D177" s="85"/>
      <c r="E177" s="79" t="s">
        <v>460</v>
      </c>
      <c r="F177" s="440"/>
      <c r="G177" s="441"/>
      <c r="H177" s="442"/>
    </row>
    <row r="178" spans="1:8" ht="17.25">
      <c r="A178" s="83">
        <v>2641</v>
      </c>
      <c r="B178" s="103" t="s">
        <v>158</v>
      </c>
      <c r="C178" s="92" t="s">
        <v>453</v>
      </c>
      <c r="D178" s="93" t="s">
        <v>79</v>
      </c>
      <c r="E178" s="79" t="s">
        <v>592</v>
      </c>
      <c r="F178" s="430">
        <f>+G178+H178</f>
        <v>25604.1</v>
      </c>
      <c r="G178" s="439">
        <v>23854.1</v>
      </c>
      <c r="H178" s="432">
        <v>1750</v>
      </c>
    </row>
    <row r="179" spans="1:8" ht="40.5" hidden="1">
      <c r="A179" s="83">
        <v>2650</v>
      </c>
      <c r="B179" s="101" t="s">
        <v>158</v>
      </c>
      <c r="C179" s="84" t="s">
        <v>454</v>
      </c>
      <c r="D179" s="85" t="s">
        <v>78</v>
      </c>
      <c r="E179" s="86" t="s">
        <v>593</v>
      </c>
      <c r="F179" s="427"/>
      <c r="G179" s="428"/>
      <c r="H179" s="429"/>
    </row>
    <row r="180" spans="1:8" s="90" customFormat="1" ht="15" customHeight="1" hidden="1">
      <c r="A180" s="83"/>
      <c r="B180" s="73"/>
      <c r="C180" s="84"/>
      <c r="D180" s="85"/>
      <c r="E180" s="79" t="s">
        <v>460</v>
      </c>
      <c r="F180" s="440"/>
      <c r="G180" s="441"/>
      <c r="H180" s="442"/>
    </row>
    <row r="181" spans="1:8" ht="40.5" hidden="1">
      <c r="A181" s="83">
        <v>2651</v>
      </c>
      <c r="B181" s="103" t="s">
        <v>158</v>
      </c>
      <c r="C181" s="92" t="s">
        <v>454</v>
      </c>
      <c r="D181" s="93" t="s">
        <v>79</v>
      </c>
      <c r="E181" s="79" t="s">
        <v>593</v>
      </c>
      <c r="F181" s="427"/>
      <c r="G181" s="428"/>
      <c r="H181" s="429"/>
    </row>
    <row r="182" spans="1:8" ht="27">
      <c r="A182" s="83">
        <v>2660</v>
      </c>
      <c r="B182" s="101" t="s">
        <v>158</v>
      </c>
      <c r="C182" s="84" t="s">
        <v>455</v>
      </c>
      <c r="D182" s="85" t="s">
        <v>78</v>
      </c>
      <c r="E182" s="86" t="s">
        <v>594</v>
      </c>
      <c r="F182" s="430">
        <f>+G182+H182</f>
        <v>7300</v>
      </c>
      <c r="G182" s="439">
        <f>+G184</f>
        <v>7300</v>
      </c>
      <c r="H182" s="432"/>
    </row>
    <row r="183" spans="1:8" s="90" customFormat="1" ht="15" customHeight="1">
      <c r="A183" s="83"/>
      <c r="B183" s="73"/>
      <c r="C183" s="84"/>
      <c r="D183" s="85"/>
      <c r="E183" s="79" t="s">
        <v>460</v>
      </c>
      <c r="F183" s="440"/>
      <c r="G183" s="441"/>
      <c r="H183" s="442"/>
    </row>
    <row r="184" spans="1:8" ht="27">
      <c r="A184" s="83">
        <v>2661</v>
      </c>
      <c r="B184" s="103" t="s">
        <v>158</v>
      </c>
      <c r="C184" s="92" t="s">
        <v>455</v>
      </c>
      <c r="D184" s="93" t="s">
        <v>79</v>
      </c>
      <c r="E184" s="79" t="s">
        <v>594</v>
      </c>
      <c r="F184" s="427">
        <v>7300</v>
      </c>
      <c r="G184" s="428">
        <v>7300</v>
      </c>
      <c r="H184" s="429"/>
    </row>
    <row r="185" spans="1:8" s="77" customFormat="1" ht="40.5">
      <c r="A185" s="99">
        <v>2700</v>
      </c>
      <c r="B185" s="101" t="s">
        <v>159</v>
      </c>
      <c r="C185" s="84" t="s">
        <v>78</v>
      </c>
      <c r="D185" s="85" t="s">
        <v>78</v>
      </c>
      <c r="E185" s="104" t="s">
        <v>595</v>
      </c>
      <c r="F185" s="443">
        <f>+G185+H185</f>
        <v>1290</v>
      </c>
      <c r="G185" s="444"/>
      <c r="H185" s="445">
        <f>+H191</f>
        <v>1290</v>
      </c>
    </row>
    <row r="186" spans="1:8" ht="13.5" customHeight="1">
      <c r="A186" s="78"/>
      <c r="B186" s="73"/>
      <c r="C186" s="74"/>
      <c r="D186" s="75"/>
      <c r="E186" s="79" t="s">
        <v>458</v>
      </c>
      <c r="F186" s="450"/>
      <c r="G186" s="451"/>
      <c r="H186" s="452"/>
    </row>
    <row r="187" spans="1:8" ht="27" hidden="1">
      <c r="A187" s="83">
        <v>2710</v>
      </c>
      <c r="B187" s="101" t="s">
        <v>159</v>
      </c>
      <c r="C187" s="84" t="s">
        <v>79</v>
      </c>
      <c r="D187" s="85" t="s">
        <v>78</v>
      </c>
      <c r="E187" s="86" t="s">
        <v>596</v>
      </c>
      <c r="F187" s="427"/>
      <c r="G187" s="428"/>
      <c r="H187" s="429"/>
    </row>
    <row r="188" spans="1:8" s="90" customFormat="1" ht="15" customHeight="1" hidden="1">
      <c r="A188" s="83"/>
      <c r="B188" s="73"/>
      <c r="C188" s="84"/>
      <c r="D188" s="85"/>
      <c r="E188" s="79" t="s">
        <v>460</v>
      </c>
      <c r="F188" s="440"/>
      <c r="G188" s="441"/>
      <c r="H188" s="442"/>
    </row>
    <row r="189" spans="1:8" ht="17.25" hidden="1">
      <c r="A189" s="83">
        <v>2711</v>
      </c>
      <c r="B189" s="103" t="s">
        <v>159</v>
      </c>
      <c r="C189" s="92" t="s">
        <v>79</v>
      </c>
      <c r="D189" s="93" t="s">
        <v>79</v>
      </c>
      <c r="E189" s="79" t="s">
        <v>597</v>
      </c>
      <c r="F189" s="427"/>
      <c r="G189" s="428"/>
      <c r="H189" s="429"/>
    </row>
    <row r="190" spans="1:8" ht="17.25" hidden="1">
      <c r="A190" s="83">
        <v>2712</v>
      </c>
      <c r="B190" s="103" t="s">
        <v>159</v>
      </c>
      <c r="C190" s="92" t="s">
        <v>79</v>
      </c>
      <c r="D190" s="93" t="s">
        <v>80</v>
      </c>
      <c r="E190" s="79" t="s">
        <v>598</v>
      </c>
      <c r="F190" s="427"/>
      <c r="G190" s="428"/>
      <c r="H190" s="429"/>
    </row>
    <row r="191" spans="1:8" ht="17.25">
      <c r="A191" s="83">
        <v>2713</v>
      </c>
      <c r="B191" s="103" t="s">
        <v>159</v>
      </c>
      <c r="C191" s="92" t="s">
        <v>79</v>
      </c>
      <c r="D191" s="93" t="s">
        <v>729</v>
      </c>
      <c r="E191" s="79" t="s">
        <v>599</v>
      </c>
      <c r="F191" s="427">
        <f>+G191+H191</f>
        <v>1290</v>
      </c>
      <c r="G191" s="428"/>
      <c r="H191" s="429">
        <v>1290</v>
      </c>
    </row>
    <row r="192" spans="1:8" ht="17.25" hidden="1">
      <c r="A192" s="83">
        <v>2720</v>
      </c>
      <c r="B192" s="101" t="s">
        <v>159</v>
      </c>
      <c r="C192" s="84" t="s">
        <v>80</v>
      </c>
      <c r="D192" s="85" t="s">
        <v>78</v>
      </c>
      <c r="E192" s="86" t="s">
        <v>600</v>
      </c>
      <c r="F192" s="427"/>
      <c r="G192" s="428"/>
      <c r="H192" s="429"/>
    </row>
    <row r="193" spans="1:8" s="90" customFormat="1" ht="15" customHeight="1" hidden="1">
      <c r="A193" s="83"/>
      <c r="B193" s="73"/>
      <c r="C193" s="84"/>
      <c r="D193" s="85"/>
      <c r="E193" s="79" t="s">
        <v>460</v>
      </c>
      <c r="F193" s="440"/>
      <c r="G193" s="441"/>
      <c r="H193" s="442"/>
    </row>
    <row r="194" spans="1:8" ht="27" hidden="1">
      <c r="A194" s="83">
        <v>2721</v>
      </c>
      <c r="B194" s="103" t="s">
        <v>159</v>
      </c>
      <c r="C194" s="92" t="s">
        <v>80</v>
      </c>
      <c r="D194" s="93" t="s">
        <v>79</v>
      </c>
      <c r="E194" s="79" t="s">
        <v>601</v>
      </c>
      <c r="F194" s="427"/>
      <c r="G194" s="428"/>
      <c r="H194" s="429"/>
    </row>
    <row r="195" spans="1:8" ht="17.25" hidden="1">
      <c r="A195" s="83">
        <v>2722</v>
      </c>
      <c r="B195" s="103" t="s">
        <v>159</v>
      </c>
      <c r="C195" s="92" t="s">
        <v>80</v>
      </c>
      <c r="D195" s="93" t="s">
        <v>80</v>
      </c>
      <c r="E195" s="79" t="s">
        <v>602</v>
      </c>
      <c r="F195" s="427"/>
      <c r="G195" s="428"/>
      <c r="H195" s="429"/>
    </row>
    <row r="196" spans="1:8" ht="17.25" hidden="1">
      <c r="A196" s="83">
        <v>2723</v>
      </c>
      <c r="B196" s="103" t="s">
        <v>159</v>
      </c>
      <c r="C196" s="92" t="s">
        <v>80</v>
      </c>
      <c r="D196" s="93" t="s">
        <v>729</v>
      </c>
      <c r="E196" s="79" t="s">
        <v>603</v>
      </c>
      <c r="F196" s="427"/>
      <c r="G196" s="428"/>
      <c r="H196" s="429"/>
    </row>
    <row r="197" spans="1:8" ht="17.25" hidden="1">
      <c r="A197" s="83">
        <v>2724</v>
      </c>
      <c r="B197" s="103" t="s">
        <v>159</v>
      </c>
      <c r="C197" s="92" t="s">
        <v>80</v>
      </c>
      <c r="D197" s="93" t="s">
        <v>453</v>
      </c>
      <c r="E197" s="79" t="s">
        <v>604</v>
      </c>
      <c r="F197" s="427"/>
      <c r="G197" s="428"/>
      <c r="H197" s="429"/>
    </row>
    <row r="198" spans="1:8" ht="17.25" hidden="1">
      <c r="A198" s="83">
        <v>2730</v>
      </c>
      <c r="B198" s="101" t="s">
        <v>159</v>
      </c>
      <c r="C198" s="84" t="s">
        <v>729</v>
      </c>
      <c r="D198" s="85" t="s">
        <v>78</v>
      </c>
      <c r="E198" s="86" t="s">
        <v>605</v>
      </c>
      <c r="F198" s="427"/>
      <c r="G198" s="428"/>
      <c r="H198" s="429"/>
    </row>
    <row r="199" spans="1:8" s="90" customFormat="1" ht="15" customHeight="1" hidden="1">
      <c r="A199" s="83"/>
      <c r="B199" s="73"/>
      <c r="C199" s="84"/>
      <c r="D199" s="85"/>
      <c r="E199" s="79" t="s">
        <v>460</v>
      </c>
      <c r="F199" s="440"/>
      <c r="G199" s="441"/>
      <c r="H199" s="442"/>
    </row>
    <row r="200" spans="1:8" ht="27" hidden="1">
      <c r="A200" s="83">
        <v>2731</v>
      </c>
      <c r="B200" s="103" t="s">
        <v>159</v>
      </c>
      <c r="C200" s="92" t="s">
        <v>729</v>
      </c>
      <c r="D200" s="93" t="s">
        <v>79</v>
      </c>
      <c r="E200" s="79" t="s">
        <v>606</v>
      </c>
      <c r="F200" s="427"/>
      <c r="G200" s="428"/>
      <c r="H200" s="429"/>
    </row>
    <row r="201" spans="1:8" ht="27" hidden="1">
      <c r="A201" s="83">
        <v>2732</v>
      </c>
      <c r="B201" s="103" t="s">
        <v>159</v>
      </c>
      <c r="C201" s="92" t="s">
        <v>729</v>
      </c>
      <c r="D201" s="93" t="s">
        <v>80</v>
      </c>
      <c r="E201" s="79" t="s">
        <v>607</v>
      </c>
      <c r="F201" s="427"/>
      <c r="G201" s="428"/>
      <c r="H201" s="429"/>
    </row>
    <row r="202" spans="1:8" ht="27" hidden="1">
      <c r="A202" s="83">
        <v>2733</v>
      </c>
      <c r="B202" s="103" t="s">
        <v>159</v>
      </c>
      <c r="C202" s="92" t="s">
        <v>729</v>
      </c>
      <c r="D202" s="93" t="s">
        <v>729</v>
      </c>
      <c r="E202" s="79" t="s">
        <v>608</v>
      </c>
      <c r="F202" s="427"/>
      <c r="G202" s="428"/>
      <c r="H202" s="429"/>
    </row>
    <row r="203" spans="1:8" ht="27" hidden="1">
      <c r="A203" s="83">
        <v>2734</v>
      </c>
      <c r="B203" s="103" t="s">
        <v>159</v>
      </c>
      <c r="C203" s="92" t="s">
        <v>729</v>
      </c>
      <c r="D203" s="93" t="s">
        <v>453</v>
      </c>
      <c r="E203" s="79" t="s">
        <v>609</v>
      </c>
      <c r="F203" s="427"/>
      <c r="G203" s="428"/>
      <c r="H203" s="429"/>
    </row>
    <row r="204" spans="1:8" ht="27" hidden="1">
      <c r="A204" s="83">
        <v>2740</v>
      </c>
      <c r="B204" s="101" t="s">
        <v>159</v>
      </c>
      <c r="C204" s="84" t="s">
        <v>453</v>
      </c>
      <c r="D204" s="85" t="s">
        <v>78</v>
      </c>
      <c r="E204" s="86" t="s">
        <v>610</v>
      </c>
      <c r="F204" s="427"/>
      <c r="G204" s="428"/>
      <c r="H204" s="429"/>
    </row>
    <row r="205" spans="1:8" s="90" customFormat="1" ht="15" customHeight="1" hidden="1">
      <c r="A205" s="83"/>
      <c r="B205" s="73"/>
      <c r="C205" s="84"/>
      <c r="D205" s="85"/>
      <c r="E205" s="79" t="s">
        <v>460</v>
      </c>
      <c r="F205" s="440"/>
      <c r="G205" s="441"/>
      <c r="H205" s="442"/>
    </row>
    <row r="206" spans="1:8" ht="17.25" hidden="1">
      <c r="A206" s="83">
        <v>2741</v>
      </c>
      <c r="B206" s="103" t="s">
        <v>159</v>
      </c>
      <c r="C206" s="92" t="s">
        <v>453</v>
      </c>
      <c r="D206" s="93" t="s">
        <v>79</v>
      </c>
      <c r="E206" s="79" t="s">
        <v>610</v>
      </c>
      <c r="F206" s="427"/>
      <c r="G206" s="428"/>
      <c r="H206" s="429"/>
    </row>
    <row r="207" spans="1:8" ht="27" hidden="1">
      <c r="A207" s="83">
        <v>2750</v>
      </c>
      <c r="B207" s="101" t="s">
        <v>159</v>
      </c>
      <c r="C207" s="84" t="s">
        <v>454</v>
      </c>
      <c r="D207" s="85" t="s">
        <v>78</v>
      </c>
      <c r="E207" s="86" t="s">
        <v>611</v>
      </c>
      <c r="F207" s="427"/>
      <c r="G207" s="428"/>
      <c r="H207" s="429"/>
    </row>
    <row r="208" spans="1:8" s="90" customFormat="1" ht="15" customHeight="1" hidden="1">
      <c r="A208" s="83"/>
      <c r="B208" s="73"/>
      <c r="C208" s="84"/>
      <c r="D208" s="85"/>
      <c r="E208" s="79" t="s">
        <v>460</v>
      </c>
      <c r="F208" s="440"/>
      <c r="G208" s="441"/>
      <c r="H208" s="442"/>
    </row>
    <row r="209" spans="1:8" ht="27" hidden="1">
      <c r="A209" s="83">
        <v>2751</v>
      </c>
      <c r="B209" s="103" t="s">
        <v>159</v>
      </c>
      <c r="C209" s="92" t="s">
        <v>454</v>
      </c>
      <c r="D209" s="93" t="s">
        <v>79</v>
      </c>
      <c r="E209" s="79" t="s">
        <v>611</v>
      </c>
      <c r="F209" s="427"/>
      <c r="G209" s="428"/>
      <c r="H209" s="429"/>
    </row>
    <row r="210" spans="1:8" ht="27" hidden="1">
      <c r="A210" s="83">
        <v>2760</v>
      </c>
      <c r="B210" s="101" t="s">
        <v>159</v>
      </c>
      <c r="C210" s="84" t="s">
        <v>455</v>
      </c>
      <c r="D210" s="85" t="s">
        <v>78</v>
      </c>
      <c r="E210" s="86" t="s">
        <v>612</v>
      </c>
      <c r="F210" s="427"/>
      <c r="G210" s="428"/>
      <c r="H210" s="429"/>
    </row>
    <row r="211" spans="1:8" s="90" customFormat="1" ht="15" customHeight="1" hidden="1">
      <c r="A211" s="83"/>
      <c r="B211" s="73"/>
      <c r="C211" s="84"/>
      <c r="D211" s="85"/>
      <c r="E211" s="79" t="s">
        <v>460</v>
      </c>
      <c r="F211" s="440"/>
      <c r="G211" s="441"/>
      <c r="H211" s="442"/>
    </row>
    <row r="212" spans="1:8" ht="27" hidden="1">
      <c r="A212" s="83">
        <v>2761</v>
      </c>
      <c r="B212" s="103" t="s">
        <v>159</v>
      </c>
      <c r="C212" s="92" t="s">
        <v>455</v>
      </c>
      <c r="D212" s="93" t="s">
        <v>79</v>
      </c>
      <c r="E212" s="79" t="s">
        <v>613</v>
      </c>
      <c r="F212" s="427"/>
      <c r="G212" s="428"/>
      <c r="H212" s="429"/>
    </row>
    <row r="213" spans="1:8" ht="17.25" hidden="1">
      <c r="A213" s="83">
        <v>2762</v>
      </c>
      <c r="B213" s="103" t="s">
        <v>159</v>
      </c>
      <c r="C213" s="92" t="s">
        <v>455</v>
      </c>
      <c r="D213" s="93" t="s">
        <v>80</v>
      </c>
      <c r="E213" s="79" t="s">
        <v>612</v>
      </c>
      <c r="F213" s="427"/>
      <c r="G213" s="428"/>
      <c r="H213" s="429"/>
    </row>
    <row r="214" spans="1:8" s="77" customFormat="1" ht="40.5">
      <c r="A214" s="99">
        <v>2800</v>
      </c>
      <c r="B214" s="101" t="s">
        <v>160</v>
      </c>
      <c r="C214" s="84" t="s">
        <v>78</v>
      </c>
      <c r="D214" s="85" t="s">
        <v>78</v>
      </c>
      <c r="E214" s="104" t="s">
        <v>614</v>
      </c>
      <c r="F214" s="443">
        <f>+G214+H214</f>
        <v>40800</v>
      </c>
      <c r="G214" s="444">
        <f>+G219+G216</f>
        <v>40800</v>
      </c>
      <c r="H214" s="445">
        <f>+H219</f>
        <v>0</v>
      </c>
    </row>
    <row r="215" spans="1:8" ht="13.5" customHeight="1">
      <c r="A215" s="78"/>
      <c r="B215" s="73"/>
      <c r="C215" s="74"/>
      <c r="D215" s="75"/>
      <c r="E215" s="79" t="s">
        <v>458</v>
      </c>
      <c r="F215" s="450"/>
      <c r="G215" s="451"/>
      <c r="H215" s="452"/>
    </row>
    <row r="216" spans="1:8" ht="17.25">
      <c r="A216" s="83">
        <v>2810</v>
      </c>
      <c r="B216" s="103" t="s">
        <v>160</v>
      </c>
      <c r="C216" s="92" t="s">
        <v>79</v>
      </c>
      <c r="D216" s="93" t="s">
        <v>78</v>
      </c>
      <c r="E216" s="86" t="s">
        <v>615</v>
      </c>
      <c r="F216" s="430">
        <f>+G216</f>
        <v>5500</v>
      </c>
      <c r="G216" s="439">
        <f>+G218</f>
        <v>5500</v>
      </c>
      <c r="H216" s="429"/>
    </row>
    <row r="217" spans="1:8" s="90" customFormat="1" ht="15" customHeight="1">
      <c r="A217" s="83"/>
      <c r="B217" s="73"/>
      <c r="C217" s="84"/>
      <c r="D217" s="85"/>
      <c r="E217" s="79" t="s">
        <v>460</v>
      </c>
      <c r="F217" s="440"/>
      <c r="G217" s="441"/>
      <c r="H217" s="442"/>
    </row>
    <row r="218" spans="1:8" ht="17.25">
      <c r="A218" s="83">
        <v>2811</v>
      </c>
      <c r="B218" s="103" t="s">
        <v>160</v>
      </c>
      <c r="C218" s="92" t="s">
        <v>79</v>
      </c>
      <c r="D218" s="93" t="s">
        <v>79</v>
      </c>
      <c r="E218" s="79" t="s">
        <v>615</v>
      </c>
      <c r="F218" s="430">
        <f>+G218+H218</f>
        <v>5500</v>
      </c>
      <c r="G218" s="439">
        <v>5500</v>
      </c>
      <c r="H218" s="429"/>
    </row>
    <row r="219" spans="1:8" ht="17.25">
      <c r="A219" s="83">
        <v>2820</v>
      </c>
      <c r="B219" s="101" t="s">
        <v>160</v>
      </c>
      <c r="C219" s="84" t="s">
        <v>80</v>
      </c>
      <c r="D219" s="85" t="s">
        <v>78</v>
      </c>
      <c r="E219" s="86" t="s">
        <v>616</v>
      </c>
      <c r="F219" s="430">
        <f>+G219+H219</f>
        <v>35300</v>
      </c>
      <c r="G219" s="439">
        <f>+G224+G221</f>
        <v>35300</v>
      </c>
      <c r="H219" s="432">
        <f>+H221</f>
        <v>0</v>
      </c>
    </row>
    <row r="220" spans="1:8" s="90" customFormat="1" ht="15" customHeight="1">
      <c r="A220" s="83"/>
      <c r="B220" s="73"/>
      <c r="C220" s="84"/>
      <c r="D220" s="85"/>
      <c r="E220" s="79" t="s">
        <v>460</v>
      </c>
      <c r="F220" s="440"/>
      <c r="G220" s="441"/>
      <c r="H220" s="442"/>
    </row>
    <row r="221" spans="1:8" ht="17.25">
      <c r="A221" s="83">
        <v>2821</v>
      </c>
      <c r="B221" s="103" t="s">
        <v>160</v>
      </c>
      <c r="C221" s="92" t="s">
        <v>80</v>
      </c>
      <c r="D221" s="93" t="s">
        <v>79</v>
      </c>
      <c r="E221" s="79" t="s">
        <v>617</v>
      </c>
      <c r="F221" s="427">
        <f>+G221+H221</f>
        <v>25500</v>
      </c>
      <c r="G221" s="428">
        <v>25500</v>
      </c>
      <c r="H221" s="429"/>
    </row>
    <row r="222" spans="1:8" ht="17.25" hidden="1">
      <c r="A222" s="83">
        <v>2822</v>
      </c>
      <c r="B222" s="103" t="s">
        <v>160</v>
      </c>
      <c r="C222" s="92" t="s">
        <v>80</v>
      </c>
      <c r="D222" s="93" t="s">
        <v>80</v>
      </c>
      <c r="E222" s="79" t="s">
        <v>618</v>
      </c>
      <c r="F222" s="427"/>
      <c r="G222" s="428"/>
      <c r="H222" s="429"/>
    </row>
    <row r="223" spans="1:8" ht="17.25" hidden="1">
      <c r="A223" s="83">
        <v>2823</v>
      </c>
      <c r="B223" s="103" t="s">
        <v>160</v>
      </c>
      <c r="C223" s="92" t="s">
        <v>80</v>
      </c>
      <c r="D223" s="93" t="s">
        <v>729</v>
      </c>
      <c r="E223" s="79" t="s">
        <v>619</v>
      </c>
      <c r="F223" s="427"/>
      <c r="G223" s="428"/>
      <c r="H223" s="429"/>
    </row>
    <row r="224" spans="1:8" ht="17.25">
      <c r="A224" s="83">
        <v>2824</v>
      </c>
      <c r="B224" s="103" t="s">
        <v>160</v>
      </c>
      <c r="C224" s="92" t="s">
        <v>80</v>
      </c>
      <c r="D224" s="93" t="s">
        <v>453</v>
      </c>
      <c r="E224" s="79" t="s">
        <v>620</v>
      </c>
      <c r="F224" s="427">
        <f>+G224+H224</f>
        <v>9800</v>
      </c>
      <c r="G224" s="428">
        <v>9800</v>
      </c>
      <c r="H224" s="429"/>
    </row>
    <row r="225" spans="1:8" ht="17.25" hidden="1">
      <c r="A225" s="83">
        <v>2825</v>
      </c>
      <c r="B225" s="103" t="s">
        <v>160</v>
      </c>
      <c r="C225" s="92" t="s">
        <v>80</v>
      </c>
      <c r="D225" s="93" t="s">
        <v>454</v>
      </c>
      <c r="E225" s="79" t="s">
        <v>621</v>
      </c>
      <c r="F225" s="427"/>
      <c r="G225" s="428"/>
      <c r="H225" s="429"/>
    </row>
    <row r="226" spans="1:8" ht="17.25" hidden="1">
      <c r="A226" s="83">
        <v>2826</v>
      </c>
      <c r="B226" s="103" t="s">
        <v>160</v>
      </c>
      <c r="C226" s="92" t="s">
        <v>80</v>
      </c>
      <c r="D226" s="93" t="s">
        <v>455</v>
      </c>
      <c r="E226" s="79" t="s">
        <v>622</v>
      </c>
      <c r="F226" s="427"/>
      <c r="G226" s="428"/>
      <c r="H226" s="429"/>
    </row>
    <row r="227" spans="1:8" ht="27" hidden="1">
      <c r="A227" s="83">
        <v>2827</v>
      </c>
      <c r="B227" s="103" t="s">
        <v>160</v>
      </c>
      <c r="C227" s="92" t="s">
        <v>80</v>
      </c>
      <c r="D227" s="93" t="s">
        <v>456</v>
      </c>
      <c r="E227" s="79" t="s">
        <v>623</v>
      </c>
      <c r="F227" s="427"/>
      <c r="G227" s="428"/>
      <c r="H227" s="429"/>
    </row>
    <row r="228" spans="1:8" ht="40.5" hidden="1">
      <c r="A228" s="83">
        <v>2830</v>
      </c>
      <c r="B228" s="101" t="s">
        <v>160</v>
      </c>
      <c r="C228" s="84" t="s">
        <v>729</v>
      </c>
      <c r="D228" s="85" t="s">
        <v>78</v>
      </c>
      <c r="E228" s="86" t="s">
        <v>624</v>
      </c>
      <c r="F228" s="427"/>
      <c r="G228" s="428"/>
      <c r="H228" s="429"/>
    </row>
    <row r="229" spans="1:8" s="90" customFormat="1" ht="15" customHeight="1" hidden="1">
      <c r="A229" s="83"/>
      <c r="B229" s="73"/>
      <c r="C229" s="84"/>
      <c r="D229" s="85"/>
      <c r="E229" s="79" t="s">
        <v>460</v>
      </c>
      <c r="F229" s="440"/>
      <c r="G229" s="441"/>
      <c r="H229" s="442"/>
    </row>
    <row r="230" spans="1:8" ht="17.25" hidden="1">
      <c r="A230" s="83">
        <v>2831</v>
      </c>
      <c r="B230" s="103" t="s">
        <v>160</v>
      </c>
      <c r="C230" s="92" t="s">
        <v>729</v>
      </c>
      <c r="D230" s="93" t="s">
        <v>79</v>
      </c>
      <c r="E230" s="79" t="s">
        <v>625</v>
      </c>
      <c r="F230" s="427"/>
      <c r="G230" s="428"/>
      <c r="H230" s="429"/>
    </row>
    <row r="231" spans="1:8" ht="17.25" hidden="1">
      <c r="A231" s="83">
        <v>2832</v>
      </c>
      <c r="B231" s="103" t="s">
        <v>160</v>
      </c>
      <c r="C231" s="92" t="s">
        <v>729</v>
      </c>
      <c r="D231" s="93" t="s">
        <v>80</v>
      </c>
      <c r="E231" s="79" t="s">
        <v>626</v>
      </c>
      <c r="F231" s="427"/>
      <c r="G231" s="428"/>
      <c r="H231" s="429"/>
    </row>
    <row r="232" spans="1:8" ht="17.25" hidden="1">
      <c r="A232" s="83">
        <v>2833</v>
      </c>
      <c r="B232" s="103" t="s">
        <v>160</v>
      </c>
      <c r="C232" s="92" t="s">
        <v>729</v>
      </c>
      <c r="D232" s="93" t="s">
        <v>729</v>
      </c>
      <c r="E232" s="79" t="s">
        <v>627</v>
      </c>
      <c r="F232" s="427"/>
      <c r="G232" s="428"/>
      <c r="H232" s="429"/>
    </row>
    <row r="233" spans="1:8" ht="27" hidden="1">
      <c r="A233" s="83">
        <v>2840</v>
      </c>
      <c r="B233" s="101" t="s">
        <v>160</v>
      </c>
      <c r="C233" s="84" t="s">
        <v>453</v>
      </c>
      <c r="D233" s="85" t="s">
        <v>78</v>
      </c>
      <c r="E233" s="86" t="s">
        <v>628</v>
      </c>
      <c r="F233" s="427"/>
      <c r="G233" s="428"/>
      <c r="H233" s="429"/>
    </row>
    <row r="234" spans="1:8" s="90" customFormat="1" ht="15" customHeight="1" hidden="1">
      <c r="A234" s="83"/>
      <c r="B234" s="73"/>
      <c r="C234" s="84"/>
      <c r="D234" s="85"/>
      <c r="E234" s="79" t="s">
        <v>460</v>
      </c>
      <c r="F234" s="440"/>
      <c r="G234" s="441"/>
      <c r="H234" s="442"/>
    </row>
    <row r="235" spans="1:8" ht="17.25" hidden="1">
      <c r="A235" s="83">
        <v>2841</v>
      </c>
      <c r="B235" s="103" t="s">
        <v>160</v>
      </c>
      <c r="C235" s="92" t="s">
        <v>453</v>
      </c>
      <c r="D235" s="93" t="s">
        <v>79</v>
      </c>
      <c r="E235" s="79" t="s">
        <v>629</v>
      </c>
      <c r="F235" s="427"/>
      <c r="G235" s="428"/>
      <c r="H235" s="429"/>
    </row>
    <row r="236" spans="1:8" ht="40.5" hidden="1">
      <c r="A236" s="83">
        <v>2842</v>
      </c>
      <c r="B236" s="103" t="s">
        <v>160</v>
      </c>
      <c r="C236" s="92" t="s">
        <v>453</v>
      </c>
      <c r="D236" s="93" t="s">
        <v>80</v>
      </c>
      <c r="E236" s="79" t="s">
        <v>630</v>
      </c>
      <c r="F236" s="427"/>
      <c r="G236" s="428"/>
      <c r="H236" s="429"/>
    </row>
    <row r="237" spans="1:8" ht="27" hidden="1">
      <c r="A237" s="83">
        <v>2843</v>
      </c>
      <c r="B237" s="103" t="s">
        <v>160</v>
      </c>
      <c r="C237" s="92" t="s">
        <v>453</v>
      </c>
      <c r="D237" s="93" t="s">
        <v>729</v>
      </c>
      <c r="E237" s="79" t="s">
        <v>628</v>
      </c>
      <c r="F237" s="427"/>
      <c r="G237" s="428"/>
      <c r="H237" s="429"/>
    </row>
    <row r="238" spans="1:8" ht="40.5" hidden="1">
      <c r="A238" s="83">
        <v>2850</v>
      </c>
      <c r="B238" s="101" t="s">
        <v>160</v>
      </c>
      <c r="C238" s="84" t="s">
        <v>454</v>
      </c>
      <c r="D238" s="85" t="s">
        <v>78</v>
      </c>
      <c r="E238" s="105" t="s">
        <v>631</v>
      </c>
      <c r="F238" s="427"/>
      <c r="G238" s="428"/>
      <c r="H238" s="429"/>
    </row>
    <row r="239" spans="1:8" s="90" customFormat="1" ht="15" customHeight="1" hidden="1">
      <c r="A239" s="83"/>
      <c r="B239" s="73"/>
      <c r="C239" s="84"/>
      <c r="D239" s="85"/>
      <c r="E239" s="79" t="s">
        <v>460</v>
      </c>
      <c r="F239" s="440"/>
      <c r="G239" s="441"/>
      <c r="H239" s="442"/>
    </row>
    <row r="240" spans="1:8" ht="40.5" hidden="1">
      <c r="A240" s="83">
        <v>2851</v>
      </c>
      <c r="B240" s="101" t="s">
        <v>160</v>
      </c>
      <c r="C240" s="84" t="s">
        <v>454</v>
      </c>
      <c r="D240" s="85" t="s">
        <v>79</v>
      </c>
      <c r="E240" s="106" t="s">
        <v>631</v>
      </c>
      <c r="F240" s="427"/>
      <c r="G240" s="428"/>
      <c r="H240" s="429"/>
    </row>
    <row r="241" spans="1:8" ht="27" hidden="1">
      <c r="A241" s="83">
        <v>2860</v>
      </c>
      <c r="B241" s="101" t="s">
        <v>160</v>
      </c>
      <c r="C241" s="84" t="s">
        <v>455</v>
      </c>
      <c r="D241" s="85" t="s">
        <v>78</v>
      </c>
      <c r="E241" s="105" t="s">
        <v>632</v>
      </c>
      <c r="F241" s="427"/>
      <c r="G241" s="428"/>
      <c r="H241" s="429"/>
    </row>
    <row r="242" spans="1:8" s="90" customFormat="1" ht="15" customHeight="1" hidden="1">
      <c r="A242" s="83"/>
      <c r="B242" s="73"/>
      <c r="C242" s="84"/>
      <c r="D242" s="85"/>
      <c r="E242" s="79" t="s">
        <v>460</v>
      </c>
      <c r="F242" s="440"/>
      <c r="G242" s="441"/>
      <c r="H242" s="442"/>
    </row>
    <row r="243" spans="1:8" ht="27" hidden="1">
      <c r="A243" s="83">
        <v>2861</v>
      </c>
      <c r="B243" s="103" t="s">
        <v>160</v>
      </c>
      <c r="C243" s="92" t="s">
        <v>455</v>
      </c>
      <c r="D243" s="93" t="s">
        <v>79</v>
      </c>
      <c r="E243" s="106" t="s">
        <v>632</v>
      </c>
      <c r="F243" s="427"/>
      <c r="G243" s="428"/>
      <c r="H243" s="429"/>
    </row>
    <row r="244" spans="1:8" s="77" customFormat="1" ht="43.5">
      <c r="A244" s="99">
        <v>2900</v>
      </c>
      <c r="B244" s="101" t="s">
        <v>161</v>
      </c>
      <c r="C244" s="84" t="s">
        <v>78</v>
      </c>
      <c r="D244" s="85" t="s">
        <v>78</v>
      </c>
      <c r="E244" s="102" t="s">
        <v>706</v>
      </c>
      <c r="F244" s="443">
        <f>+G244+H244</f>
        <v>174000</v>
      </c>
      <c r="G244" s="444">
        <f>+G248+G264</f>
        <v>173000</v>
      </c>
      <c r="H244" s="445">
        <f>+H248+H264</f>
        <v>1000</v>
      </c>
    </row>
    <row r="245" spans="1:8" ht="13.5" customHeight="1">
      <c r="A245" s="78"/>
      <c r="B245" s="73"/>
      <c r="C245" s="74"/>
      <c r="D245" s="75"/>
      <c r="E245" s="79" t="s">
        <v>458</v>
      </c>
      <c r="F245" s="450"/>
      <c r="G245" s="451"/>
      <c r="H245" s="452"/>
    </row>
    <row r="246" spans="1:8" ht="27">
      <c r="A246" s="83">
        <v>2910</v>
      </c>
      <c r="B246" s="101" t="s">
        <v>161</v>
      </c>
      <c r="C246" s="84" t="s">
        <v>79</v>
      </c>
      <c r="D246" s="85" t="s">
        <v>78</v>
      </c>
      <c r="E246" s="86" t="s">
        <v>633</v>
      </c>
      <c r="F246" s="430">
        <f>+G246+H246</f>
        <v>89500</v>
      </c>
      <c r="G246" s="439">
        <f>+G248</f>
        <v>89000</v>
      </c>
      <c r="H246" s="432">
        <f>+H248</f>
        <v>500</v>
      </c>
    </row>
    <row r="247" spans="1:8" s="90" customFormat="1" ht="15" customHeight="1">
      <c r="A247" s="83"/>
      <c r="B247" s="73"/>
      <c r="C247" s="84"/>
      <c r="D247" s="85"/>
      <c r="E247" s="79" t="s">
        <v>460</v>
      </c>
      <c r="F247" s="440"/>
      <c r="G247" s="441"/>
      <c r="H247" s="442"/>
    </row>
    <row r="248" spans="1:8" ht="17.25">
      <c r="A248" s="83">
        <v>2911</v>
      </c>
      <c r="B248" s="103" t="s">
        <v>161</v>
      </c>
      <c r="C248" s="92" t="s">
        <v>79</v>
      </c>
      <c r="D248" s="93" t="s">
        <v>79</v>
      </c>
      <c r="E248" s="79" t="s">
        <v>634</v>
      </c>
      <c r="F248" s="430">
        <f>+G248+H248</f>
        <v>89500</v>
      </c>
      <c r="G248" s="439">
        <v>89000</v>
      </c>
      <c r="H248" s="432">
        <v>500</v>
      </c>
    </row>
    <row r="249" spans="1:8" ht="17.25" hidden="1">
      <c r="A249" s="83">
        <v>2912</v>
      </c>
      <c r="B249" s="103" t="s">
        <v>161</v>
      </c>
      <c r="C249" s="92" t="s">
        <v>79</v>
      </c>
      <c r="D249" s="93" t="s">
        <v>80</v>
      </c>
      <c r="E249" s="79" t="s">
        <v>635</v>
      </c>
      <c r="F249" s="427"/>
      <c r="G249" s="428"/>
      <c r="H249" s="429"/>
    </row>
    <row r="250" spans="1:8" ht="17.25" hidden="1">
      <c r="A250" s="83">
        <v>2920</v>
      </c>
      <c r="B250" s="101" t="s">
        <v>161</v>
      </c>
      <c r="C250" s="84" t="s">
        <v>80</v>
      </c>
      <c r="D250" s="85" t="s">
        <v>78</v>
      </c>
      <c r="E250" s="86" t="s">
        <v>636</v>
      </c>
      <c r="F250" s="427"/>
      <c r="G250" s="428"/>
      <c r="H250" s="429"/>
    </row>
    <row r="251" spans="1:8" s="90" customFormat="1" ht="15" customHeight="1" hidden="1">
      <c r="A251" s="83"/>
      <c r="B251" s="73"/>
      <c r="C251" s="84"/>
      <c r="D251" s="85"/>
      <c r="E251" s="79" t="s">
        <v>460</v>
      </c>
      <c r="F251" s="440"/>
      <c r="G251" s="441"/>
      <c r="H251" s="442"/>
    </row>
    <row r="252" spans="1:8" ht="17.25" hidden="1">
      <c r="A252" s="83">
        <v>2921</v>
      </c>
      <c r="B252" s="103" t="s">
        <v>161</v>
      </c>
      <c r="C252" s="92" t="s">
        <v>80</v>
      </c>
      <c r="D252" s="93" t="s">
        <v>79</v>
      </c>
      <c r="E252" s="79" t="s">
        <v>637</v>
      </c>
      <c r="F252" s="427"/>
      <c r="G252" s="428"/>
      <c r="H252" s="429"/>
    </row>
    <row r="253" spans="1:8" ht="17.25" hidden="1">
      <c r="A253" s="83">
        <v>2922</v>
      </c>
      <c r="B253" s="103" t="s">
        <v>161</v>
      </c>
      <c r="C253" s="92" t="s">
        <v>80</v>
      </c>
      <c r="D253" s="93" t="s">
        <v>80</v>
      </c>
      <c r="E253" s="79" t="s">
        <v>638</v>
      </c>
      <c r="F253" s="427"/>
      <c r="G253" s="428"/>
      <c r="H253" s="429"/>
    </row>
    <row r="254" spans="1:8" ht="40.5" hidden="1">
      <c r="A254" s="83">
        <v>2930</v>
      </c>
      <c r="B254" s="101" t="s">
        <v>161</v>
      </c>
      <c r="C254" s="84" t="s">
        <v>729</v>
      </c>
      <c r="D254" s="85" t="s">
        <v>78</v>
      </c>
      <c r="E254" s="86" t="s">
        <v>639</v>
      </c>
      <c r="F254" s="427"/>
      <c r="G254" s="428"/>
      <c r="H254" s="429"/>
    </row>
    <row r="255" spans="1:8" s="90" customFormat="1" ht="15" customHeight="1" hidden="1">
      <c r="A255" s="83"/>
      <c r="B255" s="73"/>
      <c r="C255" s="84"/>
      <c r="D255" s="85"/>
      <c r="E255" s="79" t="s">
        <v>460</v>
      </c>
      <c r="F255" s="440"/>
      <c r="G255" s="441"/>
      <c r="H255" s="442"/>
    </row>
    <row r="256" spans="1:8" ht="27" hidden="1">
      <c r="A256" s="83">
        <v>2931</v>
      </c>
      <c r="B256" s="103" t="s">
        <v>161</v>
      </c>
      <c r="C256" s="92" t="s">
        <v>729</v>
      </c>
      <c r="D256" s="93" t="s">
        <v>79</v>
      </c>
      <c r="E256" s="79" t="s">
        <v>640</v>
      </c>
      <c r="F256" s="427"/>
      <c r="G256" s="428"/>
      <c r="H256" s="429"/>
    </row>
    <row r="257" spans="1:8" ht="17.25" hidden="1">
      <c r="A257" s="83">
        <v>2932</v>
      </c>
      <c r="B257" s="103" t="s">
        <v>161</v>
      </c>
      <c r="C257" s="92" t="s">
        <v>729</v>
      </c>
      <c r="D257" s="93" t="s">
        <v>80</v>
      </c>
      <c r="E257" s="79" t="s">
        <v>641</v>
      </c>
      <c r="F257" s="427"/>
      <c r="G257" s="428"/>
      <c r="H257" s="429"/>
    </row>
    <row r="258" spans="1:8" ht="17.25" hidden="1">
      <c r="A258" s="83">
        <v>2940</v>
      </c>
      <c r="B258" s="101" t="s">
        <v>161</v>
      </c>
      <c r="C258" s="84" t="s">
        <v>453</v>
      </c>
      <c r="D258" s="85" t="s">
        <v>78</v>
      </c>
      <c r="E258" s="86" t="s">
        <v>642</v>
      </c>
      <c r="F258" s="427"/>
      <c r="G258" s="428"/>
      <c r="H258" s="429"/>
    </row>
    <row r="259" spans="1:8" s="90" customFormat="1" ht="15" customHeight="1" hidden="1">
      <c r="A259" s="83"/>
      <c r="B259" s="73"/>
      <c r="C259" s="84"/>
      <c r="D259" s="85"/>
      <c r="E259" s="79" t="s">
        <v>460</v>
      </c>
      <c r="F259" s="440"/>
      <c r="G259" s="441"/>
      <c r="H259" s="442"/>
    </row>
    <row r="260" spans="1:8" ht="17.25" hidden="1">
      <c r="A260" s="83">
        <v>2941</v>
      </c>
      <c r="B260" s="103" t="s">
        <v>161</v>
      </c>
      <c r="C260" s="92" t="s">
        <v>453</v>
      </c>
      <c r="D260" s="93" t="s">
        <v>79</v>
      </c>
      <c r="E260" s="79" t="s">
        <v>643</v>
      </c>
      <c r="F260" s="427"/>
      <c r="G260" s="428"/>
      <c r="H260" s="429"/>
    </row>
    <row r="261" spans="1:8" ht="17.25" hidden="1">
      <c r="A261" s="83">
        <v>2942</v>
      </c>
      <c r="B261" s="103" t="s">
        <v>161</v>
      </c>
      <c r="C261" s="92" t="s">
        <v>453</v>
      </c>
      <c r="D261" s="93" t="s">
        <v>80</v>
      </c>
      <c r="E261" s="79" t="s">
        <v>644</v>
      </c>
      <c r="F261" s="427"/>
      <c r="G261" s="428"/>
      <c r="H261" s="429"/>
    </row>
    <row r="262" spans="1:8" ht="27">
      <c r="A262" s="83">
        <v>2950</v>
      </c>
      <c r="B262" s="101" t="s">
        <v>161</v>
      </c>
      <c r="C262" s="84" t="s">
        <v>454</v>
      </c>
      <c r="D262" s="85" t="s">
        <v>78</v>
      </c>
      <c r="E262" s="86" t="s">
        <v>645</v>
      </c>
      <c r="F262" s="430">
        <f>+G262+H262</f>
        <v>84500</v>
      </c>
      <c r="G262" s="439">
        <f>+G264</f>
        <v>84000</v>
      </c>
      <c r="H262" s="432">
        <f>+H264</f>
        <v>500</v>
      </c>
    </row>
    <row r="263" spans="1:8" s="90" customFormat="1" ht="15" customHeight="1">
      <c r="A263" s="83"/>
      <c r="B263" s="73"/>
      <c r="C263" s="84"/>
      <c r="D263" s="85"/>
      <c r="E263" s="79" t="s">
        <v>460</v>
      </c>
      <c r="F263" s="440"/>
      <c r="G263" s="441"/>
      <c r="H263" s="442"/>
    </row>
    <row r="264" spans="1:8" ht="17.25">
      <c r="A264" s="83">
        <v>2951</v>
      </c>
      <c r="B264" s="103" t="s">
        <v>161</v>
      </c>
      <c r="C264" s="92" t="s">
        <v>454</v>
      </c>
      <c r="D264" s="93" t="s">
        <v>79</v>
      </c>
      <c r="E264" s="79" t="s">
        <v>646</v>
      </c>
      <c r="F264" s="427">
        <v>84500</v>
      </c>
      <c r="G264" s="428">
        <v>84000</v>
      </c>
      <c r="H264" s="429">
        <v>500</v>
      </c>
    </row>
    <row r="265" spans="1:8" ht="17.25" hidden="1">
      <c r="A265" s="83">
        <v>2952</v>
      </c>
      <c r="B265" s="103" t="s">
        <v>161</v>
      </c>
      <c r="C265" s="92" t="s">
        <v>454</v>
      </c>
      <c r="D265" s="93" t="s">
        <v>80</v>
      </c>
      <c r="E265" s="79" t="s">
        <v>647</v>
      </c>
      <c r="F265" s="427"/>
      <c r="G265" s="428"/>
      <c r="H265" s="429"/>
    </row>
    <row r="266" spans="1:8" ht="27" hidden="1">
      <c r="A266" s="83">
        <v>2960</v>
      </c>
      <c r="B266" s="101" t="s">
        <v>161</v>
      </c>
      <c r="C266" s="84" t="s">
        <v>455</v>
      </c>
      <c r="D266" s="85" t="s">
        <v>78</v>
      </c>
      <c r="E266" s="86" t="s">
        <v>648</v>
      </c>
      <c r="F266" s="427"/>
      <c r="G266" s="428"/>
      <c r="H266" s="429"/>
    </row>
    <row r="267" spans="1:8" s="90" customFormat="1" ht="15" customHeight="1" hidden="1">
      <c r="A267" s="83"/>
      <c r="B267" s="73"/>
      <c r="C267" s="84"/>
      <c r="D267" s="85"/>
      <c r="E267" s="79" t="s">
        <v>460</v>
      </c>
      <c r="F267" s="440"/>
      <c r="G267" s="441"/>
      <c r="H267" s="442"/>
    </row>
    <row r="268" spans="1:8" ht="27" hidden="1">
      <c r="A268" s="83">
        <v>2961</v>
      </c>
      <c r="B268" s="103" t="s">
        <v>161</v>
      </c>
      <c r="C268" s="92" t="s">
        <v>455</v>
      </c>
      <c r="D268" s="93" t="s">
        <v>79</v>
      </c>
      <c r="E268" s="79" t="s">
        <v>648</v>
      </c>
      <c r="F268" s="427"/>
      <c r="G268" s="428"/>
      <c r="H268" s="429"/>
    </row>
    <row r="269" spans="1:8" ht="27" hidden="1">
      <c r="A269" s="83">
        <v>2970</v>
      </c>
      <c r="B269" s="101" t="s">
        <v>161</v>
      </c>
      <c r="C269" s="84" t="s">
        <v>456</v>
      </c>
      <c r="D269" s="85" t="s">
        <v>78</v>
      </c>
      <c r="E269" s="86" t="s">
        <v>649</v>
      </c>
      <c r="F269" s="427"/>
      <c r="G269" s="428"/>
      <c r="H269" s="429"/>
    </row>
    <row r="270" spans="1:8" s="90" customFormat="1" ht="15" customHeight="1" hidden="1">
      <c r="A270" s="83"/>
      <c r="B270" s="73"/>
      <c r="C270" s="84"/>
      <c r="D270" s="85"/>
      <c r="E270" s="79" t="s">
        <v>460</v>
      </c>
      <c r="F270" s="440"/>
      <c r="G270" s="441"/>
      <c r="H270" s="442"/>
    </row>
    <row r="271" spans="1:8" ht="27" hidden="1">
      <c r="A271" s="83">
        <v>2971</v>
      </c>
      <c r="B271" s="103" t="s">
        <v>161</v>
      </c>
      <c r="C271" s="92" t="s">
        <v>456</v>
      </c>
      <c r="D271" s="93" t="s">
        <v>79</v>
      </c>
      <c r="E271" s="79" t="s">
        <v>649</v>
      </c>
      <c r="F271" s="427"/>
      <c r="G271" s="428"/>
      <c r="H271" s="429"/>
    </row>
    <row r="272" spans="1:8" ht="17.25" hidden="1">
      <c r="A272" s="83">
        <v>2980</v>
      </c>
      <c r="B272" s="101" t="s">
        <v>161</v>
      </c>
      <c r="C272" s="84" t="s">
        <v>457</v>
      </c>
      <c r="D272" s="85" t="s">
        <v>78</v>
      </c>
      <c r="E272" s="86" t="s">
        <v>650</v>
      </c>
      <c r="F272" s="427"/>
      <c r="G272" s="428"/>
      <c r="H272" s="429"/>
    </row>
    <row r="273" spans="1:8" s="90" customFormat="1" ht="15" customHeight="1" hidden="1">
      <c r="A273" s="83"/>
      <c r="B273" s="73"/>
      <c r="C273" s="84"/>
      <c r="D273" s="85"/>
      <c r="E273" s="79" t="s">
        <v>460</v>
      </c>
      <c r="F273" s="440"/>
      <c r="G273" s="441"/>
      <c r="H273" s="442"/>
    </row>
    <row r="274" spans="1:8" ht="17.25" hidden="1">
      <c r="A274" s="83">
        <v>2981</v>
      </c>
      <c r="B274" s="103" t="s">
        <v>161</v>
      </c>
      <c r="C274" s="92" t="s">
        <v>457</v>
      </c>
      <c r="D274" s="93" t="s">
        <v>79</v>
      </c>
      <c r="E274" s="79" t="s">
        <v>650</v>
      </c>
      <c r="F274" s="427"/>
      <c r="G274" s="428"/>
      <c r="H274" s="429"/>
    </row>
    <row r="275" spans="1:8" s="77" customFormat="1" ht="60">
      <c r="A275" s="99">
        <v>3000</v>
      </c>
      <c r="B275" s="101" t="s">
        <v>162</v>
      </c>
      <c r="C275" s="84" t="s">
        <v>78</v>
      </c>
      <c r="D275" s="85" t="s">
        <v>78</v>
      </c>
      <c r="E275" s="102" t="s">
        <v>707</v>
      </c>
      <c r="F275" s="443">
        <f>+G275+H275</f>
        <v>3000</v>
      </c>
      <c r="G275" s="444">
        <f>+G296</f>
        <v>3000</v>
      </c>
      <c r="H275" s="435"/>
    </row>
    <row r="276" spans="1:8" ht="13.5" customHeight="1">
      <c r="A276" s="78"/>
      <c r="B276" s="73"/>
      <c r="C276" s="74"/>
      <c r="D276" s="75"/>
      <c r="E276" s="79" t="s">
        <v>458</v>
      </c>
      <c r="F276" s="450"/>
      <c r="G276" s="451"/>
      <c r="H276" s="452"/>
    </row>
    <row r="277" spans="1:8" ht="17.25" hidden="1">
      <c r="A277" s="83">
        <v>3010</v>
      </c>
      <c r="B277" s="101" t="s">
        <v>162</v>
      </c>
      <c r="C277" s="84" t="s">
        <v>79</v>
      </c>
      <c r="D277" s="85" t="s">
        <v>78</v>
      </c>
      <c r="E277" s="86" t="s">
        <v>685</v>
      </c>
      <c r="F277" s="427"/>
      <c r="G277" s="428"/>
      <c r="H277" s="429"/>
    </row>
    <row r="278" spans="1:8" s="90" customFormat="1" ht="15" customHeight="1" hidden="1">
      <c r="A278" s="83"/>
      <c r="B278" s="73"/>
      <c r="C278" s="84"/>
      <c r="D278" s="85"/>
      <c r="E278" s="79" t="s">
        <v>460</v>
      </c>
      <c r="F278" s="440"/>
      <c r="G278" s="441"/>
      <c r="H278" s="442"/>
    </row>
    <row r="279" spans="1:8" ht="17.25" hidden="1">
      <c r="A279" s="83">
        <v>3011</v>
      </c>
      <c r="B279" s="103" t="s">
        <v>162</v>
      </c>
      <c r="C279" s="92" t="s">
        <v>79</v>
      </c>
      <c r="D279" s="93" t="s">
        <v>79</v>
      </c>
      <c r="E279" s="79" t="s">
        <v>686</v>
      </c>
      <c r="F279" s="427"/>
      <c r="G279" s="428"/>
      <c r="H279" s="429"/>
    </row>
    <row r="280" spans="1:8" ht="17.25" hidden="1">
      <c r="A280" s="83">
        <v>3012</v>
      </c>
      <c r="B280" s="103" t="s">
        <v>162</v>
      </c>
      <c r="C280" s="92" t="s">
        <v>79</v>
      </c>
      <c r="D280" s="93" t="s">
        <v>80</v>
      </c>
      <c r="E280" s="79" t="s">
        <v>687</v>
      </c>
      <c r="F280" s="427"/>
      <c r="G280" s="428"/>
      <c r="H280" s="429"/>
    </row>
    <row r="281" spans="1:8" ht="17.25" hidden="1">
      <c r="A281" s="83">
        <v>3020</v>
      </c>
      <c r="B281" s="101" t="s">
        <v>162</v>
      </c>
      <c r="C281" s="84" t="s">
        <v>80</v>
      </c>
      <c r="D281" s="85" t="s">
        <v>78</v>
      </c>
      <c r="E281" s="86" t="s">
        <v>688</v>
      </c>
      <c r="F281" s="427"/>
      <c r="G281" s="428"/>
      <c r="H281" s="429"/>
    </row>
    <row r="282" spans="1:8" s="90" customFormat="1" ht="15" customHeight="1" hidden="1">
      <c r="A282" s="83"/>
      <c r="B282" s="73"/>
      <c r="C282" s="84"/>
      <c r="D282" s="85"/>
      <c r="E282" s="79" t="s">
        <v>460</v>
      </c>
      <c r="F282" s="440"/>
      <c r="G282" s="441"/>
      <c r="H282" s="442"/>
    </row>
    <row r="283" spans="1:8" ht="17.25" hidden="1">
      <c r="A283" s="83">
        <v>3021</v>
      </c>
      <c r="B283" s="103" t="s">
        <v>162</v>
      </c>
      <c r="C283" s="92" t="s">
        <v>80</v>
      </c>
      <c r="D283" s="93" t="s">
        <v>79</v>
      </c>
      <c r="E283" s="79" t="s">
        <v>688</v>
      </c>
      <c r="F283" s="427"/>
      <c r="G283" s="428"/>
      <c r="H283" s="429"/>
    </row>
    <row r="284" spans="1:8" ht="17.25" hidden="1">
      <c r="A284" s="83">
        <v>3030</v>
      </c>
      <c r="B284" s="101" t="s">
        <v>162</v>
      </c>
      <c r="C284" s="84" t="s">
        <v>729</v>
      </c>
      <c r="D284" s="85" t="s">
        <v>78</v>
      </c>
      <c r="E284" s="86" t="s">
        <v>689</v>
      </c>
      <c r="F284" s="427"/>
      <c r="G284" s="428"/>
      <c r="H284" s="429"/>
    </row>
    <row r="285" spans="1:8" s="90" customFormat="1" ht="15" customHeight="1" hidden="1">
      <c r="A285" s="83"/>
      <c r="B285" s="73"/>
      <c r="C285" s="84"/>
      <c r="D285" s="85"/>
      <c r="E285" s="79" t="s">
        <v>460</v>
      </c>
      <c r="F285" s="440"/>
      <c r="G285" s="441"/>
      <c r="H285" s="442"/>
    </row>
    <row r="286" spans="1:8" s="90" customFormat="1" ht="17.25" hidden="1">
      <c r="A286" s="83">
        <v>3031</v>
      </c>
      <c r="B286" s="103" t="s">
        <v>162</v>
      </c>
      <c r="C286" s="92" t="s">
        <v>729</v>
      </c>
      <c r="D286" s="93" t="s">
        <v>79</v>
      </c>
      <c r="E286" s="79" t="s">
        <v>689</v>
      </c>
      <c r="F286" s="440"/>
      <c r="G286" s="441"/>
      <c r="H286" s="442"/>
    </row>
    <row r="287" spans="1:8" ht="17.25" hidden="1">
      <c r="A287" s="83">
        <v>3040</v>
      </c>
      <c r="B287" s="101" t="s">
        <v>162</v>
      </c>
      <c r="C287" s="84" t="s">
        <v>453</v>
      </c>
      <c r="D287" s="85" t="s">
        <v>78</v>
      </c>
      <c r="E287" s="86" t="s">
        <v>690</v>
      </c>
      <c r="F287" s="427"/>
      <c r="G287" s="428"/>
      <c r="H287" s="429"/>
    </row>
    <row r="288" spans="1:8" s="90" customFormat="1" ht="15" customHeight="1" hidden="1">
      <c r="A288" s="83"/>
      <c r="B288" s="73"/>
      <c r="C288" s="84"/>
      <c r="D288" s="85"/>
      <c r="E288" s="79" t="s">
        <v>460</v>
      </c>
      <c r="F288" s="440"/>
      <c r="G288" s="441"/>
      <c r="H288" s="442"/>
    </row>
    <row r="289" spans="1:8" ht="17.25" hidden="1">
      <c r="A289" s="83">
        <v>3041</v>
      </c>
      <c r="B289" s="103" t="s">
        <v>162</v>
      </c>
      <c r="C289" s="92" t="s">
        <v>453</v>
      </c>
      <c r="D289" s="93" t="s">
        <v>79</v>
      </c>
      <c r="E289" s="79" t="s">
        <v>690</v>
      </c>
      <c r="F289" s="427"/>
      <c r="G289" s="428"/>
      <c r="H289" s="429"/>
    </row>
    <row r="290" spans="1:8" ht="17.25" hidden="1">
      <c r="A290" s="83">
        <v>3050</v>
      </c>
      <c r="B290" s="101" t="s">
        <v>162</v>
      </c>
      <c r="C290" s="84" t="s">
        <v>454</v>
      </c>
      <c r="D290" s="85" t="s">
        <v>78</v>
      </c>
      <c r="E290" s="86" t="s">
        <v>691</v>
      </c>
      <c r="F290" s="427"/>
      <c r="G290" s="428"/>
      <c r="H290" s="429"/>
    </row>
    <row r="291" spans="1:8" s="90" customFormat="1" ht="15" customHeight="1" hidden="1">
      <c r="A291" s="83"/>
      <c r="B291" s="73"/>
      <c r="C291" s="84"/>
      <c r="D291" s="85"/>
      <c r="E291" s="79" t="s">
        <v>460</v>
      </c>
      <c r="F291" s="440"/>
      <c r="G291" s="441"/>
      <c r="H291" s="442"/>
    </row>
    <row r="292" spans="1:8" ht="17.25" hidden="1">
      <c r="A292" s="83">
        <v>3051</v>
      </c>
      <c r="B292" s="103" t="s">
        <v>162</v>
      </c>
      <c r="C292" s="92" t="s">
        <v>454</v>
      </c>
      <c r="D292" s="93" t="s">
        <v>79</v>
      </c>
      <c r="E292" s="79" t="s">
        <v>691</v>
      </c>
      <c r="F292" s="427"/>
      <c r="G292" s="428"/>
      <c r="H292" s="429"/>
    </row>
    <row r="293" spans="1:8" ht="14.25" customHeight="1" hidden="1">
      <c r="A293" s="83">
        <v>3060</v>
      </c>
      <c r="B293" s="101" t="s">
        <v>162</v>
      </c>
      <c r="C293" s="84" t="s">
        <v>455</v>
      </c>
      <c r="D293" s="85" t="s">
        <v>78</v>
      </c>
      <c r="E293" s="86" t="s">
        <v>692</v>
      </c>
      <c r="F293" s="427"/>
      <c r="G293" s="428"/>
      <c r="H293" s="429"/>
    </row>
    <row r="294" spans="1:8" s="90" customFormat="1" ht="15" customHeight="1" hidden="1">
      <c r="A294" s="83"/>
      <c r="B294" s="73"/>
      <c r="C294" s="84"/>
      <c r="D294" s="85"/>
      <c r="E294" s="79" t="s">
        <v>460</v>
      </c>
      <c r="F294" s="440"/>
      <c r="G294" s="441"/>
      <c r="H294" s="442"/>
    </row>
    <row r="295" spans="1:8" ht="14.25" customHeight="1" hidden="1">
      <c r="A295" s="83">
        <v>3061</v>
      </c>
      <c r="B295" s="103" t="s">
        <v>162</v>
      </c>
      <c r="C295" s="92" t="s">
        <v>455</v>
      </c>
      <c r="D295" s="93" t="s">
        <v>79</v>
      </c>
      <c r="E295" s="79" t="s">
        <v>692</v>
      </c>
      <c r="F295" s="427"/>
      <c r="G295" s="428"/>
      <c r="H295" s="429"/>
    </row>
    <row r="296" spans="1:8" ht="27">
      <c r="A296" s="83">
        <v>3070</v>
      </c>
      <c r="B296" s="101" t="s">
        <v>162</v>
      </c>
      <c r="C296" s="84" t="s">
        <v>456</v>
      </c>
      <c r="D296" s="85" t="s">
        <v>78</v>
      </c>
      <c r="E296" s="86" t="s">
        <v>693</v>
      </c>
      <c r="F296" s="430">
        <f>+G296+H296</f>
        <v>3000</v>
      </c>
      <c r="G296" s="439">
        <f>+G298</f>
        <v>3000</v>
      </c>
      <c r="H296" s="429"/>
    </row>
    <row r="297" spans="1:8" s="90" customFormat="1" ht="15" customHeight="1">
      <c r="A297" s="83"/>
      <c r="B297" s="73"/>
      <c r="C297" s="84"/>
      <c r="D297" s="85"/>
      <c r="E297" s="79" t="s">
        <v>460</v>
      </c>
      <c r="F297" s="440"/>
      <c r="G297" s="441"/>
      <c r="H297" s="442"/>
    </row>
    <row r="298" spans="1:8" ht="27">
      <c r="A298" s="83">
        <v>3071</v>
      </c>
      <c r="B298" s="103" t="s">
        <v>162</v>
      </c>
      <c r="C298" s="92" t="s">
        <v>456</v>
      </c>
      <c r="D298" s="93" t="s">
        <v>79</v>
      </c>
      <c r="E298" s="79" t="s">
        <v>693</v>
      </c>
      <c r="F298" s="427">
        <f>+G298+H298</f>
        <v>3000</v>
      </c>
      <c r="G298" s="428">
        <v>3000</v>
      </c>
      <c r="H298" s="429"/>
    </row>
    <row r="299" spans="1:8" ht="40.5" hidden="1">
      <c r="A299" s="83">
        <v>3080</v>
      </c>
      <c r="B299" s="101" t="s">
        <v>162</v>
      </c>
      <c r="C299" s="84" t="s">
        <v>457</v>
      </c>
      <c r="D299" s="85" t="s">
        <v>78</v>
      </c>
      <c r="E299" s="86" t="s">
        <v>694</v>
      </c>
      <c r="F299" s="427"/>
      <c r="G299" s="428"/>
      <c r="H299" s="429"/>
    </row>
    <row r="300" spans="1:8" s="90" customFormat="1" ht="15" customHeight="1" hidden="1">
      <c r="A300" s="83"/>
      <c r="B300" s="73"/>
      <c r="C300" s="84"/>
      <c r="D300" s="85"/>
      <c r="E300" s="79" t="s">
        <v>460</v>
      </c>
      <c r="F300" s="440"/>
      <c r="G300" s="441"/>
      <c r="H300" s="442"/>
    </row>
    <row r="301" spans="1:8" ht="40.5" hidden="1">
      <c r="A301" s="83">
        <v>3081</v>
      </c>
      <c r="B301" s="103" t="s">
        <v>162</v>
      </c>
      <c r="C301" s="92" t="s">
        <v>457</v>
      </c>
      <c r="D301" s="93" t="s">
        <v>79</v>
      </c>
      <c r="E301" s="79" t="s">
        <v>694</v>
      </c>
      <c r="F301" s="427"/>
      <c r="G301" s="428"/>
      <c r="H301" s="429"/>
    </row>
    <row r="302" spans="1:8" s="90" customFormat="1" ht="15" customHeight="1" hidden="1">
      <c r="A302" s="83"/>
      <c r="B302" s="73"/>
      <c r="C302" s="84"/>
      <c r="D302" s="85"/>
      <c r="E302" s="79" t="s">
        <v>460</v>
      </c>
      <c r="F302" s="440"/>
      <c r="G302" s="441"/>
      <c r="H302" s="442"/>
    </row>
    <row r="303" spans="1:8" ht="27" hidden="1">
      <c r="A303" s="83">
        <v>3090</v>
      </c>
      <c r="B303" s="101" t="s">
        <v>162</v>
      </c>
      <c r="C303" s="84" t="s">
        <v>577</v>
      </c>
      <c r="D303" s="85" t="s">
        <v>78</v>
      </c>
      <c r="E303" s="86" t="s">
        <v>695</v>
      </c>
      <c r="F303" s="427"/>
      <c r="G303" s="428"/>
      <c r="H303" s="429"/>
    </row>
    <row r="304" spans="1:8" s="90" customFormat="1" ht="15" customHeight="1" hidden="1">
      <c r="A304" s="83"/>
      <c r="B304" s="73"/>
      <c r="C304" s="84"/>
      <c r="D304" s="85"/>
      <c r="E304" s="79" t="s">
        <v>460</v>
      </c>
      <c r="F304" s="440"/>
      <c r="G304" s="441"/>
      <c r="H304" s="442"/>
    </row>
    <row r="305" spans="1:8" ht="13.5" customHeight="1" hidden="1">
      <c r="A305" s="107">
        <v>3091</v>
      </c>
      <c r="B305" s="103" t="s">
        <v>162</v>
      </c>
      <c r="C305" s="108" t="s">
        <v>577</v>
      </c>
      <c r="D305" s="109" t="s">
        <v>79</v>
      </c>
      <c r="E305" s="110" t="s">
        <v>695</v>
      </c>
      <c r="F305" s="453"/>
      <c r="G305" s="454"/>
      <c r="H305" s="455"/>
    </row>
    <row r="306" spans="1:8" ht="40.5" hidden="1">
      <c r="A306" s="107">
        <v>3092</v>
      </c>
      <c r="B306" s="103" t="s">
        <v>162</v>
      </c>
      <c r="C306" s="108" t="s">
        <v>577</v>
      </c>
      <c r="D306" s="109" t="s">
        <v>80</v>
      </c>
      <c r="E306" s="110" t="s">
        <v>696</v>
      </c>
      <c r="F306" s="453"/>
      <c r="G306" s="454"/>
      <c r="H306" s="455"/>
    </row>
    <row r="307" spans="1:8" s="77" customFormat="1" ht="49.5">
      <c r="A307" s="111">
        <v>3100</v>
      </c>
      <c r="B307" s="84" t="s">
        <v>163</v>
      </c>
      <c r="C307" s="84" t="s">
        <v>78</v>
      </c>
      <c r="D307" s="85" t="s">
        <v>78</v>
      </c>
      <c r="E307" s="112" t="s">
        <v>708</v>
      </c>
      <c r="F307" s="443">
        <f>+G307</f>
        <v>130000</v>
      </c>
      <c r="G307" s="444">
        <f>+G309</f>
        <v>130000</v>
      </c>
      <c r="H307" s="435"/>
    </row>
    <row r="308" spans="1:8" ht="13.5" customHeight="1">
      <c r="A308" s="107"/>
      <c r="B308" s="73"/>
      <c r="C308" s="74"/>
      <c r="D308" s="75"/>
      <c r="E308" s="79" t="s">
        <v>458</v>
      </c>
      <c r="F308" s="550"/>
      <c r="G308" s="551"/>
      <c r="H308" s="452"/>
    </row>
    <row r="309" spans="1:8" ht="27">
      <c r="A309" s="107">
        <v>3110</v>
      </c>
      <c r="B309" s="113" t="s">
        <v>163</v>
      </c>
      <c r="C309" s="113" t="s">
        <v>79</v>
      </c>
      <c r="D309" s="114" t="s">
        <v>78</v>
      </c>
      <c r="E309" s="105" t="s">
        <v>697</v>
      </c>
      <c r="F309" s="430">
        <f>+G309</f>
        <v>130000</v>
      </c>
      <c r="G309" s="439">
        <f>+G311</f>
        <v>130000</v>
      </c>
      <c r="H309" s="429"/>
    </row>
    <row r="310" spans="1:8" s="90" customFormat="1" ht="15" customHeight="1">
      <c r="A310" s="107"/>
      <c r="B310" s="73"/>
      <c r="C310" s="84"/>
      <c r="D310" s="85"/>
      <c r="E310" s="79" t="s">
        <v>460</v>
      </c>
      <c r="F310" s="440"/>
      <c r="G310" s="441"/>
      <c r="H310" s="442"/>
    </row>
    <row r="311" spans="1:8" ht="18" thickBot="1">
      <c r="A311" s="115">
        <v>3112</v>
      </c>
      <c r="B311" s="116" t="s">
        <v>163</v>
      </c>
      <c r="C311" s="116" t="s">
        <v>79</v>
      </c>
      <c r="D311" s="117" t="s">
        <v>80</v>
      </c>
      <c r="E311" s="118" t="s">
        <v>698</v>
      </c>
      <c r="F311" s="456">
        <f>+G311</f>
        <v>130000</v>
      </c>
      <c r="G311" s="457">
        <f>140000-5000-5000</f>
        <v>130000</v>
      </c>
      <c r="H311" s="458"/>
    </row>
    <row r="312" spans="2:4" ht="17.25">
      <c r="B312" s="119"/>
      <c r="C312" s="120"/>
      <c r="D312" s="121"/>
    </row>
    <row r="313" spans="2:4" ht="17.25">
      <c r="B313" s="123"/>
      <c r="C313" s="120"/>
      <c r="D313" s="121"/>
    </row>
    <row r="314" spans="2:6" ht="17.25">
      <c r="B314" s="123"/>
      <c r="C314" s="120"/>
      <c r="D314" s="554" t="s">
        <v>829</v>
      </c>
      <c r="E314" s="554"/>
      <c r="F314" s="554"/>
    </row>
    <row r="315" spans="2:4" ht="17.25">
      <c r="B315" s="123"/>
      <c r="C315" s="124"/>
      <c r="D315" s="125"/>
    </row>
  </sheetData>
  <sheetProtection/>
  <mergeCells count="11">
    <mergeCell ref="F8:F9"/>
    <mergeCell ref="D314:F314"/>
    <mergeCell ref="G1:H4"/>
    <mergeCell ref="G8:H8"/>
    <mergeCell ref="A5:H5"/>
    <mergeCell ref="A6:H6"/>
    <mergeCell ref="A8:A9"/>
    <mergeCell ref="B8:B9"/>
    <mergeCell ref="C8:C9"/>
    <mergeCell ref="D8:D9"/>
    <mergeCell ref="E8:E9"/>
  </mergeCells>
  <printOptions/>
  <pageMargins left="0.2362204724409449" right="0.2362204724409449" top="0.7480314960629921" bottom="0.7480314960629921" header="0.31496062992125984" footer="0.31496062992125984"/>
  <pageSetup firstPageNumber="9" useFirstPageNumber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view="pageLayout" workbookViewId="0" topLeftCell="A183">
      <selection activeCell="B234" sqref="B234:D23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14.8515625" style="0" customWidth="1"/>
    <col min="5" max="5" width="12.28125" style="0" customWidth="1"/>
    <col min="6" max="6" width="13.8515625" style="0" customWidth="1"/>
    <col min="8" max="8" width="11.00390625" style="0" bestFit="1" customWidth="1"/>
    <col min="9" max="9" width="13.140625" style="0" bestFit="1" customWidth="1"/>
  </cols>
  <sheetData>
    <row r="1" spans="1:6" s="131" customFormat="1" ht="37.5" customHeight="1">
      <c r="A1" s="499"/>
      <c r="B1" s="499"/>
      <c r="C1" s="499"/>
      <c r="D1" s="499"/>
      <c r="E1" s="587" t="s">
        <v>830</v>
      </c>
      <c r="F1" s="587"/>
    </row>
    <row r="2" spans="1:6" s="131" customFormat="1" ht="17.25">
      <c r="A2" s="132" t="s">
        <v>374</v>
      </c>
      <c r="B2" s="132"/>
      <c r="C2" s="132"/>
      <c r="E2" s="587"/>
      <c r="F2" s="587"/>
    </row>
    <row r="3" spans="1:6" s="131" customFormat="1" ht="17.25">
      <c r="A3" s="132"/>
      <c r="B3" s="132"/>
      <c r="C3" s="132"/>
      <c r="E3" s="587"/>
      <c r="F3" s="587"/>
    </row>
    <row r="4" spans="1:6" s="130" customFormat="1" ht="20.25">
      <c r="A4" s="581" t="s">
        <v>367</v>
      </c>
      <c r="B4" s="581"/>
      <c r="C4" s="581"/>
      <c r="D4" s="581"/>
      <c r="E4" s="581"/>
      <c r="F4" s="581"/>
    </row>
    <row r="5" spans="1:6" s="131" customFormat="1" ht="37.5" customHeight="1">
      <c r="A5" s="582" t="s">
        <v>368</v>
      </c>
      <c r="B5" s="582"/>
      <c r="C5" s="582"/>
      <c r="D5" s="582"/>
      <c r="E5" s="582"/>
      <c r="F5" s="582"/>
    </row>
    <row r="6" spans="3:6" s="131" customFormat="1" ht="14.25" thickBot="1">
      <c r="C6" s="133"/>
      <c r="E6" s="504"/>
      <c r="F6" s="504" t="s">
        <v>792</v>
      </c>
    </row>
    <row r="7" spans="1:6" s="131" customFormat="1" ht="30" customHeight="1" thickBot="1">
      <c r="A7" s="571" t="s">
        <v>444</v>
      </c>
      <c r="B7" s="134" t="s">
        <v>369</v>
      </c>
      <c r="C7" s="135"/>
      <c r="D7" s="583" t="s">
        <v>371</v>
      </c>
      <c r="E7" s="585" t="s">
        <v>458</v>
      </c>
      <c r="F7" s="586"/>
    </row>
    <row r="8" spans="1:6" s="131" customFormat="1" ht="33" customHeight="1" thickBot="1">
      <c r="A8" s="572"/>
      <c r="B8" s="129" t="s">
        <v>370</v>
      </c>
      <c r="C8" s="136" t="s">
        <v>728</v>
      </c>
      <c r="D8" s="584"/>
      <c r="E8" s="277" t="s">
        <v>372</v>
      </c>
      <c r="F8" s="277" t="s">
        <v>373</v>
      </c>
    </row>
    <row r="9" spans="1:6" s="131" customFormat="1" ht="14.25" thickBot="1">
      <c r="A9" s="138">
        <v>1</v>
      </c>
      <c r="B9" s="138">
        <v>2</v>
      </c>
      <c r="C9" s="138">
        <v>3</v>
      </c>
      <c r="D9" s="138">
        <v>4</v>
      </c>
      <c r="E9" s="138">
        <v>5</v>
      </c>
      <c r="F9" s="138">
        <v>6</v>
      </c>
    </row>
    <row r="10" spans="1:10" s="131" customFormat="1" ht="36" customHeight="1" thickBot="1">
      <c r="A10" s="139">
        <v>4000</v>
      </c>
      <c r="B10" s="140" t="s">
        <v>737</v>
      </c>
      <c r="C10" s="141"/>
      <c r="D10" s="488">
        <f>+E10+F10</f>
        <v>687458.1</v>
      </c>
      <c r="E10" s="489">
        <f>+E12</f>
        <v>661418.1</v>
      </c>
      <c r="F10" s="473">
        <f>+F12+F173+F208</f>
        <v>26040</v>
      </c>
      <c r="H10" s="497">
        <f>+E10-'Հատված 2'!G11</f>
        <v>0</v>
      </c>
      <c r="I10" s="553">
        <f>+E18+E19+E32+E33+E34+E35+E36+E40+E41+E46+E47+E48+E51+E52+E55+E58+E62+E65+E68+E69+E89+E137+E138+E140+E154+E171</f>
        <v>661418.1</v>
      </c>
      <c r="J10" s="131" t="s">
        <v>176</v>
      </c>
    </row>
    <row r="11" spans="1:6" s="131" customFormat="1" ht="14.25" thickBot="1">
      <c r="A11" s="139"/>
      <c r="B11" s="143" t="s">
        <v>375</v>
      </c>
      <c r="C11" s="141"/>
      <c r="D11" s="488"/>
      <c r="E11" s="489"/>
      <c r="F11" s="473"/>
    </row>
    <row r="12" spans="1:6" s="131" customFormat="1" ht="51.75" customHeight="1" thickBot="1">
      <c r="A12" s="282">
        <v>4050</v>
      </c>
      <c r="B12" s="283" t="s">
        <v>738</v>
      </c>
      <c r="C12" s="284" t="s">
        <v>361</v>
      </c>
      <c r="D12" s="490">
        <f>+E12+F12</f>
        <v>661418.1</v>
      </c>
      <c r="E12" s="491">
        <f>+E14+E27+E85+E129+E144</f>
        <v>661418.1</v>
      </c>
      <c r="F12" s="492"/>
    </row>
    <row r="13" spans="1:6" s="131" customFormat="1" ht="14.25" thickBot="1">
      <c r="A13" s="322"/>
      <c r="B13" s="323" t="s">
        <v>375</v>
      </c>
      <c r="C13" s="324"/>
      <c r="D13" s="493"/>
      <c r="E13" s="493"/>
      <c r="F13" s="492"/>
    </row>
    <row r="14" spans="1:6" s="131" customFormat="1" ht="30.75" customHeight="1" thickBot="1">
      <c r="A14" s="329">
        <v>4100</v>
      </c>
      <c r="B14" s="330" t="s">
        <v>668</v>
      </c>
      <c r="C14" s="331" t="s">
        <v>361</v>
      </c>
      <c r="D14" s="485">
        <f>+E14</f>
        <v>166535</v>
      </c>
      <c r="E14" s="485">
        <f>+E16</f>
        <v>166535</v>
      </c>
      <c r="F14" s="494" t="s">
        <v>362</v>
      </c>
    </row>
    <row r="15" spans="1:6" s="131" customFormat="1" ht="13.5">
      <c r="A15" s="325"/>
      <c r="B15" s="326" t="s">
        <v>375</v>
      </c>
      <c r="C15" s="327"/>
      <c r="D15" s="474"/>
      <c r="E15" s="474"/>
      <c r="F15" s="475"/>
    </row>
    <row r="16" spans="1:6" s="131" customFormat="1" ht="27">
      <c r="A16" s="314">
        <v>4110</v>
      </c>
      <c r="B16" s="287" t="s">
        <v>739</v>
      </c>
      <c r="C16" s="286" t="s">
        <v>361</v>
      </c>
      <c r="D16" s="465">
        <f>+E16</f>
        <v>166535</v>
      </c>
      <c r="E16" s="465">
        <f>+E18+E19+E20</f>
        <v>166535</v>
      </c>
      <c r="F16" s="468" t="s">
        <v>362</v>
      </c>
    </row>
    <row r="17" spans="1:6" s="131" customFormat="1" ht="14.25">
      <c r="A17" s="314"/>
      <c r="B17" s="280" t="s">
        <v>460</v>
      </c>
      <c r="C17" s="286"/>
      <c r="D17" s="465"/>
      <c r="E17" s="465"/>
      <c r="F17" s="468"/>
    </row>
    <row r="18" spans="1:6" s="131" customFormat="1" ht="14.25">
      <c r="A18" s="314">
        <v>4111</v>
      </c>
      <c r="B18" s="288" t="s">
        <v>376</v>
      </c>
      <c r="C18" s="289" t="s">
        <v>165</v>
      </c>
      <c r="D18" s="465">
        <f>+E18</f>
        <v>126264</v>
      </c>
      <c r="E18" s="465">
        <f>123000+3264</f>
        <v>126264</v>
      </c>
      <c r="F18" s="468" t="s">
        <v>362</v>
      </c>
    </row>
    <row r="19" spans="1:6" s="131" customFormat="1" ht="27.75" thickBot="1">
      <c r="A19" s="314">
        <v>4112</v>
      </c>
      <c r="B19" s="288" t="s">
        <v>377</v>
      </c>
      <c r="C19" s="290" t="s">
        <v>166</v>
      </c>
      <c r="D19" s="465">
        <f>+E19</f>
        <v>40271</v>
      </c>
      <c r="E19" s="465">
        <f>40000+271</f>
        <v>40271</v>
      </c>
      <c r="F19" s="468" t="s">
        <v>362</v>
      </c>
    </row>
    <row r="20" spans="1:6" s="131" customFormat="1" ht="14.25" hidden="1">
      <c r="A20" s="314">
        <v>4114</v>
      </c>
      <c r="B20" s="288" t="s">
        <v>378</v>
      </c>
      <c r="C20" s="290" t="s">
        <v>164</v>
      </c>
      <c r="D20" s="465">
        <f>+E20</f>
        <v>0</v>
      </c>
      <c r="E20" s="465"/>
      <c r="F20" s="468" t="s">
        <v>362</v>
      </c>
    </row>
    <row r="21" spans="1:6" s="131" customFormat="1" ht="27" hidden="1">
      <c r="A21" s="314">
        <v>4120</v>
      </c>
      <c r="B21" s="281" t="s">
        <v>740</v>
      </c>
      <c r="C21" s="286" t="s">
        <v>361</v>
      </c>
      <c r="D21" s="465">
        <f>+E21</f>
        <v>0</v>
      </c>
      <c r="E21" s="465"/>
      <c r="F21" s="468" t="s">
        <v>362</v>
      </c>
    </row>
    <row r="22" spans="1:6" s="131" customFormat="1" ht="14.25" hidden="1">
      <c r="A22" s="314"/>
      <c r="B22" s="280" t="s">
        <v>460</v>
      </c>
      <c r="C22" s="286"/>
      <c r="D22" s="465"/>
      <c r="E22" s="465"/>
      <c r="F22" s="468"/>
    </row>
    <row r="23" spans="1:6" s="131" customFormat="1" ht="13.5" customHeight="1" hidden="1">
      <c r="A23" s="314">
        <v>4121</v>
      </c>
      <c r="B23" s="288" t="s">
        <v>379</v>
      </c>
      <c r="C23" s="290" t="s">
        <v>167</v>
      </c>
      <c r="D23" s="465">
        <f>+E23</f>
        <v>0</v>
      </c>
      <c r="E23" s="465"/>
      <c r="F23" s="468" t="s">
        <v>362</v>
      </c>
    </row>
    <row r="24" spans="1:6" s="131" customFormat="1" ht="25.5" customHeight="1" hidden="1">
      <c r="A24" s="314">
        <v>4130</v>
      </c>
      <c r="B24" s="281" t="s">
        <v>741</v>
      </c>
      <c r="C24" s="286" t="s">
        <v>361</v>
      </c>
      <c r="D24" s="465">
        <f>+E24</f>
        <v>0</v>
      </c>
      <c r="E24" s="465"/>
      <c r="F24" s="468" t="s">
        <v>362</v>
      </c>
    </row>
    <row r="25" spans="1:6" s="131" customFormat="1" ht="14.25" hidden="1">
      <c r="A25" s="314"/>
      <c r="B25" s="280" t="s">
        <v>460</v>
      </c>
      <c r="C25" s="286"/>
      <c r="D25" s="465"/>
      <c r="E25" s="465"/>
      <c r="F25" s="468"/>
    </row>
    <row r="26" spans="1:6" s="131" customFormat="1" ht="13.5" customHeight="1" hidden="1" thickBot="1">
      <c r="A26" s="332">
        <v>4131</v>
      </c>
      <c r="B26" s="333" t="s">
        <v>380</v>
      </c>
      <c r="C26" s="334" t="s">
        <v>168</v>
      </c>
      <c r="D26" s="495">
        <f>+E26</f>
        <v>0</v>
      </c>
      <c r="E26" s="495"/>
      <c r="F26" s="496" t="s">
        <v>362</v>
      </c>
    </row>
    <row r="27" spans="1:6" s="131" customFormat="1" ht="45" customHeight="1" thickBot="1">
      <c r="A27" s="329">
        <v>4200</v>
      </c>
      <c r="B27" s="364" t="s">
        <v>678</v>
      </c>
      <c r="C27" s="331" t="s">
        <v>361</v>
      </c>
      <c r="D27" s="485">
        <f>+E27</f>
        <v>158483.1</v>
      </c>
      <c r="E27" s="485">
        <f>+E29+E43+E60+E38+E53+E56</f>
        <v>158483.1</v>
      </c>
      <c r="F27" s="494" t="s">
        <v>362</v>
      </c>
    </row>
    <row r="28" spans="1:6" s="131" customFormat="1" ht="13.5">
      <c r="A28" s="325"/>
      <c r="B28" s="326" t="s">
        <v>375</v>
      </c>
      <c r="C28" s="327"/>
      <c r="D28" s="474"/>
      <c r="E28" s="474"/>
      <c r="F28" s="475"/>
    </row>
    <row r="29" spans="1:6" s="131" customFormat="1" ht="39">
      <c r="A29" s="314">
        <v>4210</v>
      </c>
      <c r="B29" s="281" t="s">
        <v>742</v>
      </c>
      <c r="C29" s="286" t="s">
        <v>361</v>
      </c>
      <c r="D29" s="465">
        <f>+E29</f>
        <v>107093.1</v>
      </c>
      <c r="E29" s="465">
        <f>+E31+E32+E33+E34+E35+E36+E37</f>
        <v>107093.1</v>
      </c>
      <c r="F29" s="468" t="s">
        <v>362</v>
      </c>
    </row>
    <row r="30" spans="1:6" s="131" customFormat="1" ht="14.25" hidden="1">
      <c r="A30" s="314"/>
      <c r="B30" s="280" t="s">
        <v>460</v>
      </c>
      <c r="C30" s="286"/>
      <c r="D30" s="465"/>
      <c r="E30" s="465"/>
      <c r="F30" s="468"/>
    </row>
    <row r="31" spans="1:6" s="131" customFormat="1" ht="14.25" hidden="1">
      <c r="A31" s="314">
        <v>4211</v>
      </c>
      <c r="B31" s="288" t="s">
        <v>381</v>
      </c>
      <c r="C31" s="290" t="s">
        <v>169</v>
      </c>
      <c r="D31" s="465">
        <f>+E31</f>
        <v>0</v>
      </c>
      <c r="E31" s="465"/>
      <c r="F31" s="468" t="s">
        <v>362</v>
      </c>
    </row>
    <row r="32" spans="1:6" s="131" customFormat="1" ht="14.25">
      <c r="A32" s="314">
        <v>4212</v>
      </c>
      <c r="B32" s="281" t="s">
        <v>382</v>
      </c>
      <c r="C32" s="290" t="s">
        <v>170</v>
      </c>
      <c r="D32" s="465">
        <f aca="true" t="shared" si="0" ref="D32:D37">+E32</f>
        <v>12632.1</v>
      </c>
      <c r="E32" s="465">
        <f>5500+7132.1</f>
        <v>12632.1</v>
      </c>
      <c r="F32" s="468" t="s">
        <v>362</v>
      </c>
    </row>
    <row r="33" spans="1:6" s="131" customFormat="1" ht="14.25">
      <c r="A33" s="314">
        <v>4213</v>
      </c>
      <c r="B33" s="288" t="s">
        <v>383</v>
      </c>
      <c r="C33" s="290" t="s">
        <v>171</v>
      </c>
      <c r="D33" s="465">
        <f t="shared" si="0"/>
        <v>91541</v>
      </c>
      <c r="E33" s="465">
        <f>179+81362+5000+5000</f>
        <v>91541</v>
      </c>
      <c r="F33" s="468" t="s">
        <v>362</v>
      </c>
    </row>
    <row r="34" spans="1:6" s="131" customFormat="1" ht="14.25">
      <c r="A34" s="314">
        <v>4214</v>
      </c>
      <c r="B34" s="288" t="s">
        <v>384</v>
      </c>
      <c r="C34" s="290" t="s">
        <v>172</v>
      </c>
      <c r="D34" s="465">
        <f t="shared" si="0"/>
        <v>2500</v>
      </c>
      <c r="E34" s="465">
        <v>2500</v>
      </c>
      <c r="F34" s="468" t="s">
        <v>362</v>
      </c>
    </row>
    <row r="35" spans="1:6" s="131" customFormat="1" ht="14.25">
      <c r="A35" s="314">
        <v>4215</v>
      </c>
      <c r="B35" s="288" t="s">
        <v>385</v>
      </c>
      <c r="C35" s="290" t="s">
        <v>173</v>
      </c>
      <c r="D35" s="465">
        <f t="shared" si="0"/>
        <v>120</v>
      </c>
      <c r="E35" s="465">
        <v>120</v>
      </c>
      <c r="F35" s="468" t="s">
        <v>362</v>
      </c>
    </row>
    <row r="36" spans="1:6" s="131" customFormat="1" ht="17.25" customHeight="1">
      <c r="A36" s="314">
        <v>4216</v>
      </c>
      <c r="B36" s="288" t="s">
        <v>386</v>
      </c>
      <c r="C36" s="290" t="s">
        <v>174</v>
      </c>
      <c r="D36" s="465">
        <f t="shared" si="0"/>
        <v>300</v>
      </c>
      <c r="E36" s="465">
        <v>300</v>
      </c>
      <c r="F36" s="468" t="s">
        <v>362</v>
      </c>
    </row>
    <row r="37" spans="1:6" s="131" customFormat="1" ht="14.25" hidden="1">
      <c r="A37" s="314">
        <v>4217</v>
      </c>
      <c r="B37" s="288" t="s">
        <v>387</v>
      </c>
      <c r="C37" s="290" t="s">
        <v>175</v>
      </c>
      <c r="D37" s="465">
        <f t="shared" si="0"/>
        <v>0</v>
      </c>
      <c r="E37" s="465"/>
      <c r="F37" s="468" t="s">
        <v>362</v>
      </c>
    </row>
    <row r="38" spans="1:6" s="131" customFormat="1" ht="27">
      <c r="A38" s="314">
        <v>4220</v>
      </c>
      <c r="B38" s="281" t="s">
        <v>743</v>
      </c>
      <c r="C38" s="286" t="s">
        <v>361</v>
      </c>
      <c r="D38" s="465">
        <f>+E38</f>
        <v>3100</v>
      </c>
      <c r="E38" s="465">
        <f>+E40+E41</f>
        <v>3100</v>
      </c>
      <c r="F38" s="468" t="s">
        <v>362</v>
      </c>
    </row>
    <row r="39" spans="1:6" s="131" customFormat="1" ht="14.25">
      <c r="A39" s="314"/>
      <c r="B39" s="280" t="s">
        <v>460</v>
      </c>
      <c r="C39" s="286"/>
      <c r="D39" s="465"/>
      <c r="E39" s="465"/>
      <c r="F39" s="468"/>
    </row>
    <row r="40" spans="1:6" s="131" customFormat="1" ht="14.25">
      <c r="A40" s="314">
        <v>4221</v>
      </c>
      <c r="B40" s="288" t="s">
        <v>388</v>
      </c>
      <c r="C40" s="291">
        <v>4221</v>
      </c>
      <c r="D40" s="552">
        <f>+E40</f>
        <v>2100</v>
      </c>
      <c r="E40" s="465">
        <f>2000+100</f>
        <v>2100</v>
      </c>
      <c r="F40" s="468" t="s">
        <v>362</v>
      </c>
    </row>
    <row r="41" spans="1:6" s="131" customFormat="1" ht="14.25">
      <c r="A41" s="314">
        <v>4222</v>
      </c>
      <c r="B41" s="288" t="s">
        <v>389</v>
      </c>
      <c r="C41" s="290" t="s">
        <v>325</v>
      </c>
      <c r="D41" s="552">
        <f>+E41</f>
        <v>1000</v>
      </c>
      <c r="E41" s="465">
        <v>1000</v>
      </c>
      <c r="F41" s="468" t="s">
        <v>362</v>
      </c>
    </row>
    <row r="42" spans="1:6" s="131" customFormat="1" ht="14.25" hidden="1">
      <c r="A42" s="314">
        <v>4223</v>
      </c>
      <c r="B42" s="288" t="s">
        <v>390</v>
      </c>
      <c r="C42" s="290" t="s">
        <v>326</v>
      </c>
      <c r="D42" s="469">
        <f>+E42</f>
        <v>0</v>
      </c>
      <c r="E42" s="465"/>
      <c r="F42" s="468" t="s">
        <v>362</v>
      </c>
    </row>
    <row r="43" spans="1:6" ht="52.5">
      <c r="A43" s="314">
        <v>4230</v>
      </c>
      <c r="B43" s="281" t="s">
        <v>770</v>
      </c>
      <c r="C43" s="286" t="s">
        <v>361</v>
      </c>
      <c r="D43" s="552">
        <f>+E43</f>
        <v>33022</v>
      </c>
      <c r="E43" s="465">
        <f>+E45+E46+E47+E48+E49+E50+E51+E52</f>
        <v>33022</v>
      </c>
      <c r="F43" s="468" t="s">
        <v>362</v>
      </c>
    </row>
    <row r="44" spans="1:6" ht="14.25">
      <c r="A44" s="314"/>
      <c r="B44" s="280" t="s">
        <v>460</v>
      </c>
      <c r="C44" s="286"/>
      <c r="D44" s="465"/>
      <c r="E44" s="465"/>
      <c r="F44" s="468"/>
    </row>
    <row r="45" spans="1:6" ht="14.25" hidden="1">
      <c r="A45" s="314">
        <v>4231</v>
      </c>
      <c r="B45" s="288" t="s">
        <v>744</v>
      </c>
      <c r="C45" s="290" t="s">
        <v>327</v>
      </c>
      <c r="D45" s="465">
        <f>+E45</f>
        <v>0</v>
      </c>
      <c r="E45" s="465"/>
      <c r="F45" s="468" t="s">
        <v>362</v>
      </c>
    </row>
    <row r="46" spans="1:6" ht="14.25">
      <c r="A46" s="314">
        <v>4232</v>
      </c>
      <c r="B46" s="288" t="s">
        <v>745</v>
      </c>
      <c r="C46" s="290" t="s">
        <v>328</v>
      </c>
      <c r="D46" s="465">
        <f aca="true" t="shared" si="1" ref="D46:D109">+E46</f>
        <v>1000</v>
      </c>
      <c r="E46" s="465">
        <v>1000</v>
      </c>
      <c r="F46" s="468" t="s">
        <v>362</v>
      </c>
    </row>
    <row r="47" spans="1:6" ht="27">
      <c r="A47" s="314">
        <v>4233</v>
      </c>
      <c r="B47" s="288" t="s">
        <v>746</v>
      </c>
      <c r="C47" s="290" t="s">
        <v>329</v>
      </c>
      <c r="D47" s="465">
        <f t="shared" si="1"/>
        <v>300</v>
      </c>
      <c r="E47" s="465">
        <v>300</v>
      </c>
      <c r="F47" s="468" t="s">
        <v>362</v>
      </c>
    </row>
    <row r="48" spans="1:6" ht="14.25">
      <c r="A48" s="314">
        <v>4234</v>
      </c>
      <c r="B48" s="288" t="s">
        <v>747</v>
      </c>
      <c r="C48" s="290" t="s">
        <v>330</v>
      </c>
      <c r="D48" s="465">
        <f t="shared" si="1"/>
        <v>400</v>
      </c>
      <c r="E48" s="465">
        <v>400</v>
      </c>
      <c r="F48" s="468" t="s">
        <v>362</v>
      </c>
    </row>
    <row r="49" spans="1:6" ht="14.25" hidden="1">
      <c r="A49" s="314">
        <v>4235</v>
      </c>
      <c r="B49" s="292" t="s">
        <v>748</v>
      </c>
      <c r="C49" s="293">
        <v>4235</v>
      </c>
      <c r="D49" s="465">
        <f t="shared" si="1"/>
        <v>0</v>
      </c>
      <c r="E49" s="465"/>
      <c r="F49" s="468" t="s">
        <v>362</v>
      </c>
    </row>
    <row r="50" spans="1:6" ht="14.25" hidden="1">
      <c r="A50" s="314">
        <v>4236</v>
      </c>
      <c r="B50" s="288" t="s">
        <v>749</v>
      </c>
      <c r="C50" s="290" t="s">
        <v>331</v>
      </c>
      <c r="D50" s="465">
        <f t="shared" si="1"/>
        <v>0</v>
      </c>
      <c r="E50" s="465"/>
      <c r="F50" s="468" t="s">
        <v>362</v>
      </c>
    </row>
    <row r="51" spans="1:6" ht="14.25">
      <c r="A51" s="314">
        <v>4237</v>
      </c>
      <c r="B51" s="288" t="s">
        <v>750</v>
      </c>
      <c r="C51" s="290" t="s">
        <v>332</v>
      </c>
      <c r="D51" s="465">
        <f t="shared" si="1"/>
        <v>2200</v>
      </c>
      <c r="E51" s="465">
        <f>1200+1000</f>
        <v>2200</v>
      </c>
      <c r="F51" s="468" t="s">
        <v>362</v>
      </c>
    </row>
    <row r="52" spans="1:6" ht="14.25">
      <c r="A52" s="314">
        <v>4238</v>
      </c>
      <c r="B52" s="288" t="s">
        <v>751</v>
      </c>
      <c r="C52" s="290" t="s">
        <v>333</v>
      </c>
      <c r="D52" s="465">
        <f t="shared" si="1"/>
        <v>29122</v>
      </c>
      <c r="E52" s="465">
        <f>300+500+1000+1000+16722+6600+1000+2000</f>
        <v>29122</v>
      </c>
      <c r="F52" s="468" t="s">
        <v>362</v>
      </c>
    </row>
    <row r="53" spans="1:6" ht="27">
      <c r="A53" s="314">
        <v>4240</v>
      </c>
      <c r="B53" s="281" t="s">
        <v>771</v>
      </c>
      <c r="C53" s="286" t="s">
        <v>361</v>
      </c>
      <c r="D53" s="465">
        <f t="shared" si="1"/>
        <v>700</v>
      </c>
      <c r="E53" s="465">
        <f>+E55</f>
        <v>700</v>
      </c>
      <c r="F53" s="468" t="s">
        <v>362</v>
      </c>
    </row>
    <row r="54" spans="1:6" ht="14.25">
      <c r="A54" s="314"/>
      <c r="B54" s="280" t="s">
        <v>460</v>
      </c>
      <c r="C54" s="286"/>
      <c r="D54" s="465"/>
      <c r="E54" s="465"/>
      <c r="F54" s="468"/>
    </row>
    <row r="55" spans="1:6" ht="14.25">
      <c r="A55" s="314">
        <v>4241</v>
      </c>
      <c r="B55" s="288" t="s">
        <v>752</v>
      </c>
      <c r="C55" s="290" t="s">
        <v>334</v>
      </c>
      <c r="D55" s="465">
        <f t="shared" si="1"/>
        <v>700</v>
      </c>
      <c r="E55" s="465">
        <f>200+500</f>
        <v>700</v>
      </c>
      <c r="F55" s="468" t="s">
        <v>362</v>
      </c>
    </row>
    <row r="56" spans="1:6" ht="28.5" customHeight="1">
      <c r="A56" s="314">
        <v>4250</v>
      </c>
      <c r="B56" s="281" t="s">
        <v>772</v>
      </c>
      <c r="C56" s="286" t="s">
        <v>361</v>
      </c>
      <c r="D56" s="465">
        <f t="shared" si="1"/>
        <v>1500</v>
      </c>
      <c r="E56" s="465">
        <f>+E58+E59</f>
        <v>1500</v>
      </c>
      <c r="F56" s="468" t="s">
        <v>362</v>
      </c>
    </row>
    <row r="57" spans="1:6" ht="14.25">
      <c r="A57" s="314"/>
      <c r="B57" s="280" t="s">
        <v>460</v>
      </c>
      <c r="C57" s="286"/>
      <c r="D57" s="465"/>
      <c r="E57" s="465"/>
      <c r="F57" s="468"/>
    </row>
    <row r="58" spans="1:6" ht="27">
      <c r="A58" s="314">
        <v>4251</v>
      </c>
      <c r="B58" s="288" t="s">
        <v>753</v>
      </c>
      <c r="C58" s="290" t="s">
        <v>335</v>
      </c>
      <c r="D58" s="465">
        <f t="shared" si="1"/>
        <v>1500</v>
      </c>
      <c r="E58" s="465">
        <f>500+1000</f>
        <v>1500</v>
      </c>
      <c r="F58" s="468" t="s">
        <v>362</v>
      </c>
    </row>
    <row r="59" spans="1:6" ht="27" hidden="1">
      <c r="A59" s="314">
        <v>4252</v>
      </c>
      <c r="B59" s="288" t="s">
        <v>754</v>
      </c>
      <c r="C59" s="290" t="s">
        <v>336</v>
      </c>
      <c r="D59" s="465">
        <f t="shared" si="1"/>
        <v>0</v>
      </c>
      <c r="E59" s="465"/>
      <c r="F59" s="468" t="s">
        <v>362</v>
      </c>
    </row>
    <row r="60" spans="1:6" ht="39">
      <c r="A60" s="314">
        <v>4260</v>
      </c>
      <c r="B60" s="281" t="s">
        <v>773</v>
      </c>
      <c r="C60" s="286" t="s">
        <v>361</v>
      </c>
      <c r="D60" s="465">
        <f t="shared" si="1"/>
        <v>13068</v>
      </c>
      <c r="E60" s="465">
        <f>+E62+E63+E64+E65+E66+E67+E68+E69</f>
        <v>13068</v>
      </c>
      <c r="F60" s="468" t="s">
        <v>362</v>
      </c>
    </row>
    <row r="61" spans="1:6" ht="14.25">
      <c r="A61" s="314"/>
      <c r="B61" s="280" t="s">
        <v>460</v>
      </c>
      <c r="C61" s="286"/>
      <c r="D61" s="465"/>
      <c r="E61" s="465"/>
      <c r="F61" s="468"/>
    </row>
    <row r="62" spans="1:6" ht="14.25">
      <c r="A62" s="314">
        <v>4261</v>
      </c>
      <c r="B62" s="288" t="s">
        <v>755</v>
      </c>
      <c r="C62" s="290" t="s">
        <v>337</v>
      </c>
      <c r="D62" s="465">
        <f t="shared" si="1"/>
        <v>3468</v>
      </c>
      <c r="E62" s="465">
        <f>900+68+1000+1500</f>
        <v>3468</v>
      </c>
      <c r="F62" s="468" t="s">
        <v>362</v>
      </c>
    </row>
    <row r="63" spans="1:6" s="131" customFormat="1" ht="14.25" hidden="1">
      <c r="A63" s="314">
        <v>4262</v>
      </c>
      <c r="B63" s="288" t="s">
        <v>756</v>
      </c>
      <c r="C63" s="290" t="s">
        <v>338</v>
      </c>
      <c r="D63" s="465">
        <f t="shared" si="1"/>
        <v>0</v>
      </c>
      <c r="E63" s="465"/>
      <c r="F63" s="468" t="s">
        <v>362</v>
      </c>
    </row>
    <row r="64" spans="1:6" s="131" customFormat="1" ht="27" hidden="1">
      <c r="A64" s="314">
        <v>4263</v>
      </c>
      <c r="B64" s="288" t="s">
        <v>757</v>
      </c>
      <c r="C64" s="290" t="s">
        <v>339</v>
      </c>
      <c r="D64" s="465">
        <f t="shared" si="1"/>
        <v>0</v>
      </c>
      <c r="E64" s="465"/>
      <c r="F64" s="468" t="s">
        <v>362</v>
      </c>
    </row>
    <row r="65" spans="1:6" s="131" customFormat="1" ht="14.25">
      <c r="A65" s="314">
        <v>4264</v>
      </c>
      <c r="B65" s="294" t="s">
        <v>758</v>
      </c>
      <c r="C65" s="290" t="s">
        <v>340</v>
      </c>
      <c r="D65" s="465">
        <f t="shared" si="1"/>
        <v>1600</v>
      </c>
      <c r="E65" s="465">
        <f>600+1000</f>
        <v>1600</v>
      </c>
      <c r="F65" s="468" t="s">
        <v>362</v>
      </c>
    </row>
    <row r="66" spans="1:6" s="131" customFormat="1" ht="27" hidden="1">
      <c r="A66" s="314">
        <v>4265</v>
      </c>
      <c r="B66" s="295" t="s">
        <v>759</v>
      </c>
      <c r="C66" s="290" t="s">
        <v>341</v>
      </c>
      <c r="D66" s="465">
        <f t="shared" si="1"/>
        <v>0</v>
      </c>
      <c r="E66" s="465"/>
      <c r="F66" s="468" t="s">
        <v>362</v>
      </c>
    </row>
    <row r="67" spans="1:6" s="131" customFormat="1" ht="14.25" hidden="1">
      <c r="A67" s="314">
        <v>4266</v>
      </c>
      <c r="B67" s="294" t="s">
        <v>760</v>
      </c>
      <c r="C67" s="290" t="s">
        <v>342</v>
      </c>
      <c r="D67" s="465">
        <f t="shared" si="1"/>
        <v>0</v>
      </c>
      <c r="E67" s="465"/>
      <c r="F67" s="468" t="s">
        <v>362</v>
      </c>
    </row>
    <row r="68" spans="1:6" s="131" customFormat="1" ht="14.25">
      <c r="A68" s="314">
        <v>4267</v>
      </c>
      <c r="B68" s="294" t="s">
        <v>761</v>
      </c>
      <c r="C68" s="290" t="s">
        <v>343</v>
      </c>
      <c r="D68" s="465">
        <f t="shared" si="1"/>
        <v>3300</v>
      </c>
      <c r="E68" s="465">
        <f>800+500+2000</f>
        <v>3300</v>
      </c>
      <c r="F68" s="468" t="s">
        <v>362</v>
      </c>
    </row>
    <row r="69" spans="1:6" s="131" customFormat="1" ht="15" thickBot="1">
      <c r="A69" s="314">
        <v>4268</v>
      </c>
      <c r="B69" s="294" t="s">
        <v>762</v>
      </c>
      <c r="C69" s="290" t="s">
        <v>344</v>
      </c>
      <c r="D69" s="465">
        <f t="shared" si="1"/>
        <v>4700</v>
      </c>
      <c r="E69" s="465">
        <f>1000+500+500+1000+1000+700</f>
        <v>4700</v>
      </c>
      <c r="F69" s="468" t="s">
        <v>362</v>
      </c>
    </row>
    <row r="70" spans="1:6" s="131" customFormat="1" ht="14.25" hidden="1">
      <c r="A70" s="335">
        <v>4300</v>
      </c>
      <c r="B70" s="336" t="s">
        <v>677</v>
      </c>
      <c r="C70" s="312" t="s">
        <v>361</v>
      </c>
      <c r="D70" s="465">
        <f t="shared" si="1"/>
        <v>0</v>
      </c>
      <c r="E70" s="465"/>
      <c r="F70" s="468" t="s">
        <v>362</v>
      </c>
    </row>
    <row r="71" spans="1:6" s="131" customFormat="1" ht="13.5" hidden="1">
      <c r="A71" s="315"/>
      <c r="B71" s="280" t="s">
        <v>375</v>
      </c>
      <c r="C71" s="285"/>
      <c r="D71" s="465"/>
      <c r="E71" s="465"/>
      <c r="F71" s="467"/>
    </row>
    <row r="72" spans="1:6" s="131" customFormat="1" ht="14.25" hidden="1">
      <c r="A72" s="314">
        <v>4310</v>
      </c>
      <c r="B72" s="296" t="s">
        <v>0</v>
      </c>
      <c r="C72" s="286" t="s">
        <v>361</v>
      </c>
      <c r="D72" s="465">
        <f t="shared" si="1"/>
        <v>0</v>
      </c>
      <c r="E72" s="465"/>
      <c r="F72" s="468" t="s">
        <v>362</v>
      </c>
    </row>
    <row r="73" spans="1:6" s="131" customFormat="1" ht="14.25" hidden="1">
      <c r="A73" s="314"/>
      <c r="B73" s="280" t="s">
        <v>460</v>
      </c>
      <c r="C73" s="286"/>
      <c r="D73" s="465">
        <f t="shared" si="1"/>
        <v>0</v>
      </c>
      <c r="E73" s="465"/>
      <c r="F73" s="468"/>
    </row>
    <row r="74" spans="1:6" s="131" customFormat="1" ht="14.25" hidden="1">
      <c r="A74" s="314">
        <v>4311</v>
      </c>
      <c r="B74" s="294" t="s">
        <v>763</v>
      </c>
      <c r="C74" s="290" t="s">
        <v>345</v>
      </c>
      <c r="D74" s="465">
        <f t="shared" si="1"/>
        <v>0</v>
      </c>
      <c r="E74" s="465"/>
      <c r="F74" s="468" t="s">
        <v>362</v>
      </c>
    </row>
    <row r="75" spans="1:6" s="131" customFormat="1" ht="14.25" hidden="1">
      <c r="A75" s="314">
        <v>4312</v>
      </c>
      <c r="B75" s="294" t="s">
        <v>764</v>
      </c>
      <c r="C75" s="290" t="s">
        <v>346</v>
      </c>
      <c r="D75" s="465">
        <f t="shared" si="1"/>
        <v>0</v>
      </c>
      <c r="E75" s="465"/>
      <c r="F75" s="468" t="s">
        <v>362</v>
      </c>
    </row>
    <row r="76" spans="1:6" s="131" customFormat="1" ht="14.25" hidden="1">
      <c r="A76" s="314">
        <v>4320</v>
      </c>
      <c r="B76" s="296" t="s">
        <v>1</v>
      </c>
      <c r="C76" s="286" t="s">
        <v>361</v>
      </c>
      <c r="D76" s="465">
        <f t="shared" si="1"/>
        <v>0</v>
      </c>
      <c r="E76" s="465"/>
      <c r="F76" s="468" t="s">
        <v>362</v>
      </c>
    </row>
    <row r="77" spans="1:6" s="131" customFormat="1" ht="14.25" hidden="1">
      <c r="A77" s="314"/>
      <c r="B77" s="280" t="s">
        <v>460</v>
      </c>
      <c r="C77" s="286"/>
      <c r="D77" s="465">
        <f t="shared" si="1"/>
        <v>0</v>
      </c>
      <c r="E77" s="465"/>
      <c r="F77" s="468"/>
    </row>
    <row r="78" spans="1:6" s="131" customFormat="1" ht="14.25" hidden="1">
      <c r="A78" s="314">
        <v>4321</v>
      </c>
      <c r="B78" s="294" t="s">
        <v>765</v>
      </c>
      <c r="C78" s="290" t="s">
        <v>347</v>
      </c>
      <c r="D78" s="465">
        <f t="shared" si="1"/>
        <v>0</v>
      </c>
      <c r="E78" s="465"/>
      <c r="F78" s="468" t="s">
        <v>362</v>
      </c>
    </row>
    <row r="79" spans="1:6" s="131" customFormat="1" ht="14.25" hidden="1">
      <c r="A79" s="314">
        <v>4322</v>
      </c>
      <c r="B79" s="294" t="s">
        <v>766</v>
      </c>
      <c r="C79" s="290" t="s">
        <v>348</v>
      </c>
      <c r="D79" s="465">
        <f t="shared" si="1"/>
        <v>0</v>
      </c>
      <c r="E79" s="465"/>
      <c r="F79" s="468" t="s">
        <v>362</v>
      </c>
    </row>
    <row r="80" spans="1:6" s="131" customFormat="1" ht="26.25" hidden="1">
      <c r="A80" s="314">
        <v>4330</v>
      </c>
      <c r="B80" s="296" t="s">
        <v>2</v>
      </c>
      <c r="C80" s="286" t="s">
        <v>361</v>
      </c>
      <c r="D80" s="465">
        <f t="shared" si="1"/>
        <v>0</v>
      </c>
      <c r="E80" s="465"/>
      <c r="F80" s="468" t="s">
        <v>362</v>
      </c>
    </row>
    <row r="81" spans="1:6" s="131" customFormat="1" ht="14.25" hidden="1">
      <c r="A81" s="314"/>
      <c r="B81" s="280" t="s">
        <v>460</v>
      </c>
      <c r="C81" s="286"/>
      <c r="D81" s="465">
        <f t="shared" si="1"/>
        <v>0</v>
      </c>
      <c r="E81" s="465"/>
      <c r="F81" s="468"/>
    </row>
    <row r="82" spans="1:6" s="131" customFormat="1" ht="14.25" hidden="1">
      <c r="A82" s="314">
        <v>4331</v>
      </c>
      <c r="B82" s="294" t="s">
        <v>767</v>
      </c>
      <c r="C82" s="290" t="s">
        <v>349</v>
      </c>
      <c r="D82" s="465">
        <f t="shared" si="1"/>
        <v>0</v>
      </c>
      <c r="E82" s="465"/>
      <c r="F82" s="468" t="s">
        <v>362</v>
      </c>
    </row>
    <row r="83" spans="1:6" s="131" customFormat="1" ht="14.25" hidden="1">
      <c r="A83" s="314">
        <v>4332</v>
      </c>
      <c r="B83" s="294" t="s">
        <v>768</v>
      </c>
      <c r="C83" s="290" t="s">
        <v>350</v>
      </c>
      <c r="D83" s="465">
        <f t="shared" si="1"/>
        <v>0</v>
      </c>
      <c r="E83" s="465"/>
      <c r="F83" s="468" t="s">
        <v>362</v>
      </c>
    </row>
    <row r="84" spans="1:6" s="131" customFormat="1" ht="15" hidden="1" thickBot="1">
      <c r="A84" s="332">
        <v>4333</v>
      </c>
      <c r="B84" s="337" t="s">
        <v>769</v>
      </c>
      <c r="C84" s="338" t="s">
        <v>351</v>
      </c>
      <c r="D84" s="465">
        <f t="shared" si="1"/>
        <v>0</v>
      </c>
      <c r="E84" s="495"/>
      <c r="F84" s="496" t="s">
        <v>362</v>
      </c>
    </row>
    <row r="85" spans="1:6" s="131" customFormat="1" ht="15" thickBot="1">
      <c r="A85" s="329">
        <v>4400</v>
      </c>
      <c r="B85" s="339" t="s">
        <v>676</v>
      </c>
      <c r="C85" s="340" t="s">
        <v>361</v>
      </c>
      <c r="D85" s="465">
        <f t="shared" si="1"/>
        <v>198500</v>
      </c>
      <c r="E85" s="485">
        <f>+E87</f>
        <v>198500</v>
      </c>
      <c r="F85" s="494" t="s">
        <v>362</v>
      </c>
    </row>
    <row r="86" spans="1:6" s="131" customFormat="1" ht="13.5">
      <c r="A86" s="325"/>
      <c r="B86" s="326" t="s">
        <v>375</v>
      </c>
      <c r="C86" s="327"/>
      <c r="D86" s="465">
        <f t="shared" si="1"/>
        <v>0</v>
      </c>
      <c r="E86" s="474"/>
      <c r="F86" s="475"/>
    </row>
    <row r="87" spans="1:6" s="131" customFormat="1" ht="28.5" customHeight="1">
      <c r="A87" s="314">
        <v>4410</v>
      </c>
      <c r="B87" s="296" t="s">
        <v>29</v>
      </c>
      <c r="C87" s="286" t="s">
        <v>361</v>
      </c>
      <c r="D87" s="465">
        <f t="shared" si="1"/>
        <v>198500</v>
      </c>
      <c r="E87" s="465">
        <f>+E89</f>
        <v>198500</v>
      </c>
      <c r="F87" s="468" t="s">
        <v>362</v>
      </c>
    </row>
    <row r="88" spans="1:6" s="131" customFormat="1" ht="14.25">
      <c r="A88" s="314"/>
      <c r="B88" s="280" t="s">
        <v>460</v>
      </c>
      <c r="C88" s="286"/>
      <c r="D88" s="465"/>
      <c r="E88" s="465"/>
      <c r="F88" s="468"/>
    </row>
    <row r="89" spans="1:6" s="131" customFormat="1" ht="27.75" thickBot="1">
      <c r="A89" s="314">
        <v>4411</v>
      </c>
      <c r="B89" s="294" t="s">
        <v>3</v>
      </c>
      <c r="C89" s="290" t="s">
        <v>352</v>
      </c>
      <c r="D89" s="465">
        <f t="shared" si="1"/>
        <v>198500</v>
      </c>
      <c r="E89" s="465">
        <f>25500+89000+84000</f>
        <v>198500</v>
      </c>
      <c r="F89" s="468" t="s">
        <v>362</v>
      </c>
    </row>
    <row r="90" spans="1:6" s="131" customFormat="1" ht="30" customHeight="1" hidden="1">
      <c r="A90" s="314">
        <v>4412</v>
      </c>
      <c r="B90" s="294" t="s">
        <v>4</v>
      </c>
      <c r="C90" s="290" t="s">
        <v>353</v>
      </c>
      <c r="D90" s="465">
        <f t="shared" si="1"/>
        <v>0</v>
      </c>
      <c r="E90" s="465"/>
      <c r="F90" s="468" t="s">
        <v>362</v>
      </c>
    </row>
    <row r="91" spans="1:6" s="131" customFormat="1" ht="29.25" customHeight="1" hidden="1">
      <c r="A91" s="314">
        <v>4420</v>
      </c>
      <c r="B91" s="296" t="s">
        <v>30</v>
      </c>
      <c r="C91" s="286" t="s">
        <v>361</v>
      </c>
      <c r="D91" s="465">
        <f t="shared" si="1"/>
        <v>0</v>
      </c>
      <c r="E91" s="465"/>
      <c r="F91" s="468" t="s">
        <v>362</v>
      </c>
    </row>
    <row r="92" spans="1:6" s="131" customFormat="1" ht="14.25" hidden="1">
      <c r="A92" s="314"/>
      <c r="B92" s="280" t="s">
        <v>460</v>
      </c>
      <c r="C92" s="286"/>
      <c r="D92" s="465">
        <f t="shared" si="1"/>
        <v>0</v>
      </c>
      <c r="E92" s="465"/>
      <c r="F92" s="468"/>
    </row>
    <row r="93" spans="1:6" s="131" customFormat="1" ht="27" hidden="1">
      <c r="A93" s="314">
        <v>4421</v>
      </c>
      <c r="B93" s="294" t="s">
        <v>5</v>
      </c>
      <c r="C93" s="290" t="s">
        <v>354</v>
      </c>
      <c r="D93" s="465">
        <f t="shared" si="1"/>
        <v>0</v>
      </c>
      <c r="E93" s="465"/>
      <c r="F93" s="468" t="s">
        <v>362</v>
      </c>
    </row>
    <row r="94" spans="1:6" s="131" customFormat="1" ht="27.75" hidden="1" thickBot="1">
      <c r="A94" s="332">
        <v>4422</v>
      </c>
      <c r="B94" s="337" t="s">
        <v>6</v>
      </c>
      <c r="C94" s="338" t="s">
        <v>355</v>
      </c>
      <c r="D94" s="465">
        <f t="shared" si="1"/>
        <v>0</v>
      </c>
      <c r="E94" s="495"/>
      <c r="F94" s="496" t="s">
        <v>362</v>
      </c>
    </row>
    <row r="95" spans="1:6" s="131" customFormat="1" ht="31.5" customHeight="1" hidden="1" thickBot="1">
      <c r="A95" s="329">
        <v>4500</v>
      </c>
      <c r="B95" s="341" t="s">
        <v>675</v>
      </c>
      <c r="C95" s="331" t="s">
        <v>361</v>
      </c>
      <c r="D95" s="465">
        <f t="shared" si="1"/>
        <v>0</v>
      </c>
      <c r="E95" s="485"/>
      <c r="F95" s="494" t="s">
        <v>362</v>
      </c>
    </row>
    <row r="96" spans="1:6" s="131" customFormat="1" ht="13.5" hidden="1">
      <c r="A96" s="325"/>
      <c r="B96" s="326" t="s">
        <v>375</v>
      </c>
      <c r="C96" s="327"/>
      <c r="D96" s="465">
        <f t="shared" si="1"/>
        <v>0</v>
      </c>
      <c r="E96" s="474"/>
      <c r="F96" s="475"/>
    </row>
    <row r="97" spans="1:6" s="131" customFormat="1" ht="27" hidden="1">
      <c r="A97" s="314">
        <v>4510</v>
      </c>
      <c r="B97" s="297" t="s">
        <v>31</v>
      </c>
      <c r="C97" s="286" t="s">
        <v>361</v>
      </c>
      <c r="D97" s="465">
        <f t="shared" si="1"/>
        <v>0</v>
      </c>
      <c r="E97" s="465"/>
      <c r="F97" s="468" t="s">
        <v>362</v>
      </c>
    </row>
    <row r="98" spans="1:6" s="131" customFormat="1" ht="14.25" hidden="1">
      <c r="A98" s="314"/>
      <c r="B98" s="280" t="s">
        <v>460</v>
      </c>
      <c r="C98" s="286"/>
      <c r="D98" s="465">
        <f t="shared" si="1"/>
        <v>0</v>
      </c>
      <c r="E98" s="465"/>
      <c r="F98" s="468"/>
    </row>
    <row r="99" spans="1:6" s="131" customFormat="1" ht="27" hidden="1">
      <c r="A99" s="314">
        <v>4511</v>
      </c>
      <c r="B99" s="298" t="s">
        <v>7</v>
      </c>
      <c r="C99" s="290" t="s">
        <v>356</v>
      </c>
      <c r="D99" s="465">
        <f t="shared" si="1"/>
        <v>0</v>
      </c>
      <c r="E99" s="465"/>
      <c r="F99" s="468" t="s">
        <v>362</v>
      </c>
    </row>
    <row r="100" spans="1:6" s="131" customFormat="1" ht="27" hidden="1">
      <c r="A100" s="314">
        <v>4512</v>
      </c>
      <c r="B100" s="294" t="s">
        <v>8</v>
      </c>
      <c r="C100" s="290" t="s">
        <v>357</v>
      </c>
      <c r="D100" s="465">
        <f t="shared" si="1"/>
        <v>0</v>
      </c>
      <c r="E100" s="465"/>
      <c r="F100" s="468" t="s">
        <v>362</v>
      </c>
    </row>
    <row r="101" spans="1:6" s="131" customFormat="1" ht="27" hidden="1">
      <c r="A101" s="314">
        <v>4520</v>
      </c>
      <c r="B101" s="297" t="s">
        <v>32</v>
      </c>
      <c r="C101" s="286" t="s">
        <v>361</v>
      </c>
      <c r="D101" s="465">
        <f t="shared" si="1"/>
        <v>0</v>
      </c>
      <c r="E101" s="465"/>
      <c r="F101" s="468" t="s">
        <v>362</v>
      </c>
    </row>
    <row r="102" spans="1:6" s="131" customFormat="1" ht="14.25" hidden="1">
      <c r="A102" s="314"/>
      <c r="B102" s="280" t="s">
        <v>460</v>
      </c>
      <c r="C102" s="286"/>
      <c r="D102" s="465">
        <f t="shared" si="1"/>
        <v>0</v>
      </c>
      <c r="E102" s="465"/>
      <c r="F102" s="468"/>
    </row>
    <row r="103" spans="1:6" s="131" customFormat="1" ht="27" hidden="1">
      <c r="A103" s="314">
        <v>4521</v>
      </c>
      <c r="B103" s="294" t="s">
        <v>9</v>
      </c>
      <c r="C103" s="290" t="s">
        <v>358</v>
      </c>
      <c r="D103" s="465">
        <f t="shared" si="1"/>
        <v>0</v>
      </c>
      <c r="E103" s="465"/>
      <c r="F103" s="468" t="s">
        <v>362</v>
      </c>
    </row>
    <row r="104" spans="1:6" s="131" customFormat="1" ht="27" hidden="1">
      <c r="A104" s="314">
        <v>4522</v>
      </c>
      <c r="B104" s="294" t="s">
        <v>10</v>
      </c>
      <c r="C104" s="290" t="s">
        <v>359</v>
      </c>
      <c r="D104" s="465">
        <f t="shared" si="1"/>
        <v>0</v>
      </c>
      <c r="E104" s="465"/>
      <c r="F104" s="468" t="s">
        <v>362</v>
      </c>
    </row>
    <row r="105" spans="1:6" s="131" customFormat="1" ht="27" hidden="1">
      <c r="A105" s="314">
        <v>4530</v>
      </c>
      <c r="B105" s="297" t="s">
        <v>33</v>
      </c>
      <c r="C105" s="286" t="s">
        <v>361</v>
      </c>
      <c r="D105" s="465">
        <f t="shared" si="1"/>
        <v>0</v>
      </c>
      <c r="E105" s="465"/>
      <c r="F105" s="468" t="s">
        <v>362</v>
      </c>
    </row>
    <row r="106" spans="1:6" s="131" customFormat="1" ht="14.25" hidden="1">
      <c r="A106" s="314"/>
      <c r="B106" s="280" t="s">
        <v>460</v>
      </c>
      <c r="C106" s="286"/>
      <c r="D106" s="465">
        <f t="shared" si="1"/>
        <v>0</v>
      </c>
      <c r="E106" s="465"/>
      <c r="F106" s="468"/>
    </row>
    <row r="107" spans="1:6" s="131" customFormat="1" ht="27" hidden="1">
      <c r="A107" s="314">
        <v>4531</v>
      </c>
      <c r="B107" s="299" t="s">
        <v>11</v>
      </c>
      <c r="C107" s="289" t="s">
        <v>177</v>
      </c>
      <c r="D107" s="465">
        <f t="shared" si="1"/>
        <v>0</v>
      </c>
      <c r="E107" s="465"/>
      <c r="F107" s="468" t="s">
        <v>362</v>
      </c>
    </row>
    <row r="108" spans="1:6" s="131" customFormat="1" ht="27" hidden="1">
      <c r="A108" s="314">
        <v>4532</v>
      </c>
      <c r="B108" s="299" t="s">
        <v>12</v>
      </c>
      <c r="C108" s="290" t="s">
        <v>178</v>
      </c>
      <c r="D108" s="465">
        <f t="shared" si="1"/>
        <v>0</v>
      </c>
      <c r="E108" s="465"/>
      <c r="F108" s="468" t="s">
        <v>362</v>
      </c>
    </row>
    <row r="109" spans="1:6" s="131" customFormat="1" ht="26.25" hidden="1">
      <c r="A109" s="314">
        <v>4533</v>
      </c>
      <c r="B109" s="299" t="s">
        <v>34</v>
      </c>
      <c r="C109" s="290" t="s">
        <v>179</v>
      </c>
      <c r="D109" s="465">
        <f t="shared" si="1"/>
        <v>0</v>
      </c>
      <c r="E109" s="465"/>
      <c r="F109" s="468" t="s">
        <v>362</v>
      </c>
    </row>
    <row r="110" spans="1:6" s="131" customFormat="1" ht="14.25" hidden="1">
      <c r="A110" s="314"/>
      <c r="B110" s="300" t="s">
        <v>375</v>
      </c>
      <c r="C110" s="290"/>
      <c r="D110" s="465">
        <f aca="true" t="shared" si="2" ref="D110:D171">+E110</f>
        <v>0</v>
      </c>
      <c r="E110" s="465"/>
      <c r="F110" s="468"/>
    </row>
    <row r="111" spans="1:6" s="131" customFormat="1" ht="27" hidden="1">
      <c r="A111" s="314">
        <v>4534</v>
      </c>
      <c r="B111" s="300" t="s">
        <v>35</v>
      </c>
      <c r="C111" s="290"/>
      <c r="D111" s="465">
        <f t="shared" si="2"/>
        <v>0</v>
      </c>
      <c r="E111" s="465"/>
      <c r="F111" s="468" t="s">
        <v>362</v>
      </c>
    </row>
    <row r="112" spans="1:6" s="131" customFormat="1" ht="14.25" hidden="1">
      <c r="A112" s="314"/>
      <c r="B112" s="300" t="s">
        <v>13</v>
      </c>
      <c r="C112" s="290"/>
      <c r="D112" s="465">
        <f t="shared" si="2"/>
        <v>0</v>
      </c>
      <c r="E112" s="465"/>
      <c r="F112" s="468"/>
    </row>
    <row r="113" spans="1:6" s="131" customFormat="1" ht="27" hidden="1">
      <c r="A113" s="316">
        <v>4535</v>
      </c>
      <c r="B113" s="301" t="s">
        <v>14</v>
      </c>
      <c r="C113" s="290"/>
      <c r="D113" s="465">
        <f t="shared" si="2"/>
        <v>0</v>
      </c>
      <c r="E113" s="465"/>
      <c r="F113" s="468" t="s">
        <v>362</v>
      </c>
    </row>
    <row r="114" spans="1:6" s="131" customFormat="1" ht="14.25" hidden="1">
      <c r="A114" s="314">
        <v>4536</v>
      </c>
      <c r="B114" s="300" t="s">
        <v>15</v>
      </c>
      <c r="C114" s="290"/>
      <c r="D114" s="465">
        <f t="shared" si="2"/>
        <v>0</v>
      </c>
      <c r="E114" s="465"/>
      <c r="F114" s="468" t="s">
        <v>362</v>
      </c>
    </row>
    <row r="115" spans="1:6" s="131" customFormat="1" ht="14.25" hidden="1">
      <c r="A115" s="314">
        <v>4537</v>
      </c>
      <c r="B115" s="300" t="s">
        <v>16</v>
      </c>
      <c r="C115" s="290"/>
      <c r="D115" s="465">
        <f t="shared" si="2"/>
        <v>0</v>
      </c>
      <c r="E115" s="465"/>
      <c r="F115" s="468" t="s">
        <v>362</v>
      </c>
    </row>
    <row r="116" spans="1:6" s="131" customFormat="1" ht="14.25" hidden="1">
      <c r="A116" s="314">
        <v>4538</v>
      </c>
      <c r="B116" s="300" t="s">
        <v>17</v>
      </c>
      <c r="C116" s="290"/>
      <c r="D116" s="465">
        <f t="shared" si="2"/>
        <v>0</v>
      </c>
      <c r="E116" s="465"/>
      <c r="F116" s="468" t="s">
        <v>362</v>
      </c>
    </row>
    <row r="117" spans="1:6" s="131" customFormat="1" ht="27" hidden="1">
      <c r="A117" s="314">
        <v>4540</v>
      </c>
      <c r="B117" s="297" t="s">
        <v>36</v>
      </c>
      <c r="C117" s="286" t="s">
        <v>361</v>
      </c>
      <c r="D117" s="465">
        <f t="shared" si="2"/>
        <v>0</v>
      </c>
      <c r="E117" s="465"/>
      <c r="F117" s="468" t="s">
        <v>362</v>
      </c>
    </row>
    <row r="118" spans="1:6" s="131" customFormat="1" ht="14.25" hidden="1">
      <c r="A118" s="314"/>
      <c r="B118" s="280" t="s">
        <v>460</v>
      </c>
      <c r="C118" s="286"/>
      <c r="D118" s="465"/>
      <c r="E118" s="465"/>
      <c r="F118" s="468"/>
    </row>
    <row r="119" spans="1:6" s="131" customFormat="1" ht="27" hidden="1">
      <c r="A119" s="314">
        <v>4541</v>
      </c>
      <c r="B119" s="299" t="s">
        <v>18</v>
      </c>
      <c r="C119" s="290" t="s">
        <v>180</v>
      </c>
      <c r="D119" s="465">
        <f t="shared" si="2"/>
        <v>0</v>
      </c>
      <c r="E119" s="469"/>
      <c r="F119" s="468" t="s">
        <v>362</v>
      </c>
    </row>
    <row r="120" spans="1:6" s="131" customFormat="1" ht="27" hidden="1">
      <c r="A120" s="314">
        <v>4542</v>
      </c>
      <c r="B120" s="299" t="s">
        <v>19</v>
      </c>
      <c r="C120" s="290" t="s">
        <v>181</v>
      </c>
      <c r="D120" s="465">
        <f t="shared" si="2"/>
        <v>0</v>
      </c>
      <c r="E120" s="469"/>
      <c r="F120" s="468" t="s">
        <v>362</v>
      </c>
    </row>
    <row r="121" spans="1:6" s="131" customFormat="1" ht="27" hidden="1">
      <c r="A121" s="314">
        <v>4543</v>
      </c>
      <c r="B121" s="299" t="s">
        <v>37</v>
      </c>
      <c r="C121" s="290" t="s">
        <v>182</v>
      </c>
      <c r="D121" s="465">
        <f t="shared" si="2"/>
        <v>0</v>
      </c>
      <c r="E121" s="469"/>
      <c r="F121" s="468" t="s">
        <v>362</v>
      </c>
    </row>
    <row r="122" spans="1:6" s="131" customFormat="1" ht="14.25" hidden="1">
      <c r="A122" s="314"/>
      <c r="B122" s="300" t="s">
        <v>375</v>
      </c>
      <c r="C122" s="290"/>
      <c r="D122" s="465">
        <f t="shared" si="2"/>
        <v>0</v>
      </c>
      <c r="E122" s="465"/>
      <c r="F122" s="468"/>
    </row>
    <row r="123" spans="1:6" s="131" customFormat="1" ht="27" hidden="1">
      <c r="A123" s="314">
        <v>4544</v>
      </c>
      <c r="B123" s="300" t="s">
        <v>38</v>
      </c>
      <c r="C123" s="290"/>
      <c r="D123" s="465">
        <f t="shared" si="2"/>
        <v>0</v>
      </c>
      <c r="E123" s="465"/>
      <c r="F123" s="468" t="s">
        <v>362</v>
      </c>
    </row>
    <row r="124" spans="1:6" s="131" customFormat="1" ht="14.25" hidden="1">
      <c r="A124" s="314"/>
      <c r="B124" s="300" t="s">
        <v>13</v>
      </c>
      <c r="C124" s="290"/>
      <c r="D124" s="465">
        <f t="shared" si="2"/>
        <v>0</v>
      </c>
      <c r="E124" s="465"/>
      <c r="F124" s="468"/>
    </row>
    <row r="125" spans="1:6" s="131" customFormat="1" ht="27" hidden="1">
      <c r="A125" s="316">
        <v>4545</v>
      </c>
      <c r="B125" s="301" t="s">
        <v>14</v>
      </c>
      <c r="C125" s="290"/>
      <c r="D125" s="465">
        <f t="shared" si="2"/>
        <v>0</v>
      </c>
      <c r="E125" s="465"/>
      <c r="F125" s="468" t="s">
        <v>362</v>
      </c>
    </row>
    <row r="126" spans="1:6" s="131" customFormat="1" ht="14.25" hidden="1">
      <c r="A126" s="314">
        <v>4546</v>
      </c>
      <c r="B126" s="300" t="s">
        <v>20</v>
      </c>
      <c r="C126" s="290"/>
      <c r="D126" s="465">
        <f t="shared" si="2"/>
        <v>0</v>
      </c>
      <c r="E126" s="465"/>
      <c r="F126" s="468" t="s">
        <v>362</v>
      </c>
    </row>
    <row r="127" spans="1:6" s="131" customFormat="1" ht="14.25" hidden="1">
      <c r="A127" s="314">
        <v>4547</v>
      </c>
      <c r="B127" s="300" t="s">
        <v>16</v>
      </c>
      <c r="C127" s="290"/>
      <c r="D127" s="465">
        <f t="shared" si="2"/>
        <v>0</v>
      </c>
      <c r="E127" s="465"/>
      <c r="F127" s="468" t="s">
        <v>362</v>
      </c>
    </row>
    <row r="128" spans="1:6" s="131" customFormat="1" ht="15" hidden="1" thickBot="1">
      <c r="A128" s="332">
        <v>4548</v>
      </c>
      <c r="B128" s="342" t="s">
        <v>17</v>
      </c>
      <c r="C128" s="338"/>
      <c r="D128" s="465">
        <f t="shared" si="2"/>
        <v>0</v>
      </c>
      <c r="E128" s="495"/>
      <c r="F128" s="496" t="s">
        <v>362</v>
      </c>
    </row>
    <row r="129" spans="1:6" s="131" customFormat="1" ht="31.5" customHeight="1" thickBot="1">
      <c r="A129" s="329">
        <v>4600</v>
      </c>
      <c r="B129" s="344" t="s">
        <v>674</v>
      </c>
      <c r="C129" s="331" t="s">
        <v>361</v>
      </c>
      <c r="D129" s="465">
        <f t="shared" si="2"/>
        <v>7500</v>
      </c>
      <c r="E129" s="485">
        <f>+E135</f>
        <v>7500</v>
      </c>
      <c r="F129" s="494" t="s">
        <v>362</v>
      </c>
    </row>
    <row r="130" spans="1:6" s="131" customFormat="1" ht="13.5">
      <c r="A130" s="343"/>
      <c r="B130" s="326" t="s">
        <v>375</v>
      </c>
      <c r="C130" s="327"/>
      <c r="D130" s="465"/>
      <c r="E130" s="474"/>
      <c r="F130" s="475"/>
    </row>
    <row r="131" spans="1:6" s="131" customFormat="1" ht="14.25">
      <c r="A131" s="314">
        <v>4610</v>
      </c>
      <c r="B131" s="302" t="s">
        <v>21</v>
      </c>
      <c r="C131" s="285"/>
      <c r="D131" s="465">
        <f t="shared" si="2"/>
        <v>7500</v>
      </c>
      <c r="E131" s="465">
        <f>+E133+E134+E135</f>
        <v>7500</v>
      </c>
      <c r="F131" s="468" t="s">
        <v>363</v>
      </c>
    </row>
    <row r="132" spans="1:6" s="131" customFormat="1" ht="14.25">
      <c r="A132" s="314"/>
      <c r="B132" s="280" t="s">
        <v>375</v>
      </c>
      <c r="C132" s="285"/>
      <c r="D132" s="465"/>
      <c r="E132" s="465"/>
      <c r="F132" s="468"/>
    </row>
    <row r="133" spans="1:6" s="131" customFormat="1" ht="28.5" hidden="1">
      <c r="A133" s="314">
        <v>4610</v>
      </c>
      <c r="B133" s="153" t="s">
        <v>22</v>
      </c>
      <c r="C133" s="285" t="s">
        <v>724</v>
      </c>
      <c r="D133" s="465">
        <f t="shared" si="2"/>
        <v>0</v>
      </c>
      <c r="E133" s="465"/>
      <c r="F133" s="468" t="s">
        <v>362</v>
      </c>
    </row>
    <row r="134" spans="1:6" s="131" customFormat="1" ht="28.5" hidden="1">
      <c r="A134" s="314">
        <v>4620</v>
      </c>
      <c r="B134" s="303" t="s">
        <v>23</v>
      </c>
      <c r="C134" s="285" t="s">
        <v>81</v>
      </c>
      <c r="D134" s="465">
        <f t="shared" si="2"/>
        <v>0</v>
      </c>
      <c r="E134" s="465"/>
      <c r="F134" s="468" t="s">
        <v>362</v>
      </c>
    </row>
    <row r="135" spans="1:6" s="131" customFormat="1" ht="40.5">
      <c r="A135" s="314">
        <v>4630</v>
      </c>
      <c r="B135" s="296" t="s">
        <v>39</v>
      </c>
      <c r="C135" s="286" t="s">
        <v>361</v>
      </c>
      <c r="D135" s="465">
        <f t="shared" si="2"/>
        <v>7500</v>
      </c>
      <c r="E135" s="465">
        <f>+E137+E138+E139+E140</f>
        <v>7500</v>
      </c>
      <c r="F135" s="468" t="s">
        <v>362</v>
      </c>
    </row>
    <row r="136" spans="1:6" s="131" customFormat="1" ht="14.25">
      <c r="A136" s="314"/>
      <c r="B136" s="280" t="s">
        <v>460</v>
      </c>
      <c r="C136" s="286"/>
      <c r="D136" s="465"/>
      <c r="E136" s="465"/>
      <c r="F136" s="468"/>
    </row>
    <row r="137" spans="1:6" s="131" customFormat="1" ht="14.25">
      <c r="A137" s="314">
        <v>4631</v>
      </c>
      <c r="B137" s="294" t="s">
        <v>24</v>
      </c>
      <c r="C137" s="290" t="s">
        <v>183</v>
      </c>
      <c r="D137" s="465">
        <f t="shared" si="2"/>
        <v>500</v>
      </c>
      <c r="E137" s="465">
        <v>500</v>
      </c>
      <c r="F137" s="468" t="s">
        <v>362</v>
      </c>
    </row>
    <row r="138" spans="1:6" s="131" customFormat="1" ht="27">
      <c r="A138" s="314">
        <v>4632</v>
      </c>
      <c r="B138" s="288" t="s">
        <v>25</v>
      </c>
      <c r="C138" s="290" t="s">
        <v>184</v>
      </c>
      <c r="D138" s="465">
        <f t="shared" si="2"/>
        <v>4500</v>
      </c>
      <c r="E138" s="465">
        <f>2500+2000</f>
        <v>4500</v>
      </c>
      <c r="F138" s="468" t="s">
        <v>362</v>
      </c>
    </row>
    <row r="139" spans="1:6" s="131" customFormat="1" ht="14.25">
      <c r="A139" s="314">
        <v>4633</v>
      </c>
      <c r="B139" s="294" t="s">
        <v>26</v>
      </c>
      <c r="C139" s="290" t="s">
        <v>185</v>
      </c>
      <c r="D139" s="465">
        <f t="shared" si="2"/>
        <v>0</v>
      </c>
      <c r="E139" s="465"/>
      <c r="F139" s="468" t="s">
        <v>362</v>
      </c>
    </row>
    <row r="140" spans="1:6" s="131" customFormat="1" ht="15" thickBot="1">
      <c r="A140" s="314">
        <v>4634</v>
      </c>
      <c r="B140" s="294" t="s">
        <v>27</v>
      </c>
      <c r="C140" s="290" t="s">
        <v>787</v>
      </c>
      <c r="D140" s="465">
        <f t="shared" si="2"/>
        <v>2500</v>
      </c>
      <c r="E140" s="465">
        <v>2500</v>
      </c>
      <c r="F140" s="468" t="s">
        <v>362</v>
      </c>
    </row>
    <row r="141" spans="1:6" s="131" customFormat="1" ht="14.25" hidden="1">
      <c r="A141" s="314">
        <v>4640</v>
      </c>
      <c r="B141" s="296" t="s">
        <v>40</v>
      </c>
      <c r="C141" s="286" t="s">
        <v>361</v>
      </c>
      <c r="D141" s="465">
        <f t="shared" si="2"/>
        <v>0</v>
      </c>
      <c r="E141" s="465"/>
      <c r="F141" s="468" t="s">
        <v>362</v>
      </c>
    </row>
    <row r="142" spans="1:6" s="131" customFormat="1" ht="14.25" hidden="1">
      <c r="A142" s="314"/>
      <c r="B142" s="280" t="s">
        <v>460</v>
      </c>
      <c r="C142" s="286"/>
      <c r="D142" s="465"/>
      <c r="E142" s="465"/>
      <c r="F142" s="468"/>
    </row>
    <row r="143" spans="1:6" s="131" customFormat="1" ht="15" hidden="1" thickBot="1">
      <c r="A143" s="332">
        <v>4641</v>
      </c>
      <c r="B143" s="337" t="s">
        <v>28</v>
      </c>
      <c r="C143" s="338" t="s">
        <v>186</v>
      </c>
      <c r="D143" s="465">
        <f t="shared" si="2"/>
        <v>0</v>
      </c>
      <c r="E143" s="495"/>
      <c r="F143" s="496" t="s">
        <v>362</v>
      </c>
    </row>
    <row r="144" spans="1:6" ht="44.25" customHeight="1" thickBot="1">
      <c r="A144" s="345">
        <v>4700</v>
      </c>
      <c r="B144" s="346" t="s">
        <v>673</v>
      </c>
      <c r="C144" s="331" t="s">
        <v>361</v>
      </c>
      <c r="D144" s="465">
        <f t="shared" si="2"/>
        <v>130400</v>
      </c>
      <c r="E144" s="485">
        <f>+E150+E169</f>
        <v>130400</v>
      </c>
      <c r="F144" s="494"/>
    </row>
    <row r="145" spans="1:6" ht="13.5">
      <c r="A145" s="325"/>
      <c r="B145" s="326" t="s">
        <v>375</v>
      </c>
      <c r="C145" s="327"/>
      <c r="D145" s="465"/>
      <c r="E145" s="474"/>
      <c r="F145" s="475"/>
    </row>
    <row r="146" spans="1:6" ht="39.75" hidden="1">
      <c r="A146" s="314">
        <v>4710</v>
      </c>
      <c r="B146" s="281" t="s">
        <v>54</v>
      </c>
      <c r="C146" s="286" t="s">
        <v>361</v>
      </c>
      <c r="D146" s="465">
        <f t="shared" si="2"/>
        <v>0</v>
      </c>
      <c r="E146" s="465"/>
      <c r="F146" s="468" t="s">
        <v>362</v>
      </c>
    </row>
    <row r="147" spans="1:6" ht="14.25" hidden="1">
      <c r="A147" s="314"/>
      <c r="B147" s="280" t="s">
        <v>460</v>
      </c>
      <c r="C147" s="286"/>
      <c r="D147" s="465"/>
      <c r="E147" s="465"/>
      <c r="F147" s="468"/>
    </row>
    <row r="148" spans="1:6" ht="43.5" customHeight="1" hidden="1">
      <c r="A148" s="314">
        <v>4711</v>
      </c>
      <c r="B148" s="288" t="s">
        <v>41</v>
      </c>
      <c r="C148" s="290" t="s">
        <v>187</v>
      </c>
      <c r="D148" s="465">
        <f t="shared" si="2"/>
        <v>0</v>
      </c>
      <c r="E148" s="465"/>
      <c r="F148" s="468" t="s">
        <v>362</v>
      </c>
    </row>
    <row r="149" spans="1:6" ht="30" customHeight="1" hidden="1">
      <c r="A149" s="314">
        <v>4712</v>
      </c>
      <c r="B149" s="294" t="s">
        <v>42</v>
      </c>
      <c r="C149" s="290" t="s">
        <v>188</v>
      </c>
      <c r="D149" s="465">
        <f t="shared" si="2"/>
        <v>0</v>
      </c>
      <c r="E149" s="465"/>
      <c r="F149" s="468" t="s">
        <v>362</v>
      </c>
    </row>
    <row r="150" spans="1:6" ht="55.5" customHeight="1">
      <c r="A150" s="314">
        <v>4720</v>
      </c>
      <c r="B150" s="296" t="s">
        <v>55</v>
      </c>
      <c r="C150" s="304" t="s">
        <v>362</v>
      </c>
      <c r="D150" s="465">
        <f t="shared" si="2"/>
        <v>400</v>
      </c>
      <c r="E150" s="465">
        <f>+E154</f>
        <v>400</v>
      </c>
      <c r="F150" s="468" t="s">
        <v>362</v>
      </c>
    </row>
    <row r="151" spans="1:6" ht="14.25">
      <c r="A151" s="314"/>
      <c r="B151" s="280" t="s">
        <v>460</v>
      </c>
      <c r="C151" s="286"/>
      <c r="D151" s="465"/>
      <c r="E151" s="465"/>
      <c r="F151" s="468"/>
    </row>
    <row r="152" spans="1:6" ht="14.25" hidden="1">
      <c r="A152" s="314">
        <v>4721</v>
      </c>
      <c r="B152" s="294" t="s">
        <v>43</v>
      </c>
      <c r="C152" s="290" t="s">
        <v>194</v>
      </c>
      <c r="D152" s="465">
        <f t="shared" si="2"/>
        <v>0</v>
      </c>
      <c r="E152" s="465"/>
      <c r="F152" s="468" t="s">
        <v>362</v>
      </c>
    </row>
    <row r="153" spans="1:6" ht="14.25" hidden="1">
      <c r="A153" s="314">
        <v>4722</v>
      </c>
      <c r="B153" s="294" t="s">
        <v>44</v>
      </c>
      <c r="C153" s="305">
        <v>4822</v>
      </c>
      <c r="D153" s="465">
        <f t="shared" si="2"/>
        <v>0</v>
      </c>
      <c r="E153" s="465"/>
      <c r="F153" s="468" t="s">
        <v>362</v>
      </c>
    </row>
    <row r="154" spans="1:6" ht="14.25">
      <c r="A154" s="314">
        <v>4723</v>
      </c>
      <c r="B154" s="294" t="s">
        <v>45</v>
      </c>
      <c r="C154" s="290" t="s">
        <v>195</v>
      </c>
      <c r="D154" s="465">
        <f t="shared" si="2"/>
        <v>400</v>
      </c>
      <c r="E154" s="465">
        <v>400</v>
      </c>
      <c r="F154" s="468" t="s">
        <v>362</v>
      </c>
    </row>
    <row r="155" spans="1:6" ht="27" hidden="1">
      <c r="A155" s="314">
        <v>4724</v>
      </c>
      <c r="B155" s="294" t="s">
        <v>46</v>
      </c>
      <c r="C155" s="290" t="s">
        <v>196</v>
      </c>
      <c r="D155" s="465">
        <f t="shared" si="2"/>
        <v>0</v>
      </c>
      <c r="E155" s="465"/>
      <c r="F155" s="468" t="s">
        <v>362</v>
      </c>
    </row>
    <row r="156" spans="1:6" ht="27" hidden="1">
      <c r="A156" s="314">
        <v>4730</v>
      </c>
      <c r="B156" s="296" t="s">
        <v>56</v>
      </c>
      <c r="C156" s="286" t="s">
        <v>361</v>
      </c>
      <c r="D156" s="465">
        <f t="shared" si="2"/>
        <v>0</v>
      </c>
      <c r="E156" s="465"/>
      <c r="F156" s="468" t="s">
        <v>362</v>
      </c>
    </row>
    <row r="157" spans="1:6" ht="14.25" hidden="1">
      <c r="A157" s="314"/>
      <c r="B157" s="280" t="s">
        <v>460</v>
      </c>
      <c r="C157" s="286"/>
      <c r="D157" s="465">
        <f t="shared" si="2"/>
        <v>0</v>
      </c>
      <c r="E157" s="465"/>
      <c r="F157" s="468"/>
    </row>
    <row r="158" spans="1:6" ht="27" hidden="1">
      <c r="A158" s="314">
        <v>4731</v>
      </c>
      <c r="B158" s="298" t="s">
        <v>47</v>
      </c>
      <c r="C158" s="290" t="s">
        <v>197</v>
      </c>
      <c r="D158" s="465">
        <f t="shared" si="2"/>
        <v>0</v>
      </c>
      <c r="E158" s="465"/>
      <c r="F158" s="468" t="s">
        <v>362</v>
      </c>
    </row>
    <row r="159" spans="1:6" ht="40.5" hidden="1">
      <c r="A159" s="314">
        <v>4740</v>
      </c>
      <c r="B159" s="296" t="s">
        <v>57</v>
      </c>
      <c r="C159" s="286" t="s">
        <v>361</v>
      </c>
      <c r="D159" s="465">
        <f t="shared" si="2"/>
        <v>0</v>
      </c>
      <c r="E159" s="465"/>
      <c r="F159" s="468" t="s">
        <v>362</v>
      </c>
    </row>
    <row r="160" spans="1:6" ht="14.25" hidden="1">
      <c r="A160" s="314"/>
      <c r="B160" s="280" t="s">
        <v>460</v>
      </c>
      <c r="C160" s="286"/>
      <c r="D160" s="465"/>
      <c r="E160" s="465"/>
      <c r="F160" s="468"/>
    </row>
    <row r="161" spans="1:6" ht="27" hidden="1">
      <c r="A161" s="314">
        <v>4741</v>
      </c>
      <c r="B161" s="294" t="s">
        <v>48</v>
      </c>
      <c r="C161" s="290" t="s">
        <v>198</v>
      </c>
      <c r="D161" s="465">
        <f t="shared" si="2"/>
        <v>0</v>
      </c>
      <c r="E161" s="465"/>
      <c r="F161" s="468" t="s">
        <v>362</v>
      </c>
    </row>
    <row r="162" spans="1:6" ht="27" hidden="1">
      <c r="A162" s="314">
        <v>4742</v>
      </c>
      <c r="B162" s="294" t="s">
        <v>49</v>
      </c>
      <c r="C162" s="290" t="s">
        <v>199</v>
      </c>
      <c r="D162" s="465">
        <f t="shared" si="2"/>
        <v>0</v>
      </c>
      <c r="E162" s="465"/>
      <c r="F162" s="468" t="s">
        <v>362</v>
      </c>
    </row>
    <row r="163" spans="1:6" ht="40.5" hidden="1">
      <c r="A163" s="314">
        <v>4750</v>
      </c>
      <c r="B163" s="296" t="s">
        <v>58</v>
      </c>
      <c r="C163" s="286" t="s">
        <v>361</v>
      </c>
      <c r="D163" s="465">
        <f t="shared" si="2"/>
        <v>0</v>
      </c>
      <c r="E163" s="465"/>
      <c r="F163" s="468" t="s">
        <v>362</v>
      </c>
    </row>
    <row r="164" spans="1:6" ht="14.25" hidden="1">
      <c r="A164" s="314"/>
      <c r="B164" s="280" t="s">
        <v>460</v>
      </c>
      <c r="C164" s="286"/>
      <c r="D164" s="465"/>
      <c r="E164" s="465"/>
      <c r="F164" s="468"/>
    </row>
    <row r="165" spans="1:6" ht="45" customHeight="1" hidden="1">
      <c r="A165" s="314">
        <v>4751</v>
      </c>
      <c r="B165" s="294" t="s">
        <v>50</v>
      </c>
      <c r="C165" s="290" t="s">
        <v>200</v>
      </c>
      <c r="D165" s="465">
        <f t="shared" si="2"/>
        <v>0</v>
      </c>
      <c r="E165" s="465"/>
      <c r="F165" s="468" t="s">
        <v>362</v>
      </c>
    </row>
    <row r="166" spans="1:6" ht="14.25" hidden="1">
      <c r="A166" s="314">
        <v>4760</v>
      </c>
      <c r="B166" s="296" t="s">
        <v>59</v>
      </c>
      <c r="C166" s="286" t="s">
        <v>361</v>
      </c>
      <c r="D166" s="465">
        <f t="shared" si="2"/>
        <v>0</v>
      </c>
      <c r="E166" s="465"/>
      <c r="F166" s="468" t="s">
        <v>362</v>
      </c>
    </row>
    <row r="167" spans="1:6" ht="14.25" hidden="1">
      <c r="A167" s="314"/>
      <c r="B167" s="280" t="s">
        <v>460</v>
      </c>
      <c r="C167" s="286"/>
      <c r="D167" s="465"/>
      <c r="E167" s="465"/>
      <c r="F167" s="468"/>
    </row>
    <row r="168" spans="1:6" ht="14.25" hidden="1">
      <c r="A168" s="314">
        <v>4761</v>
      </c>
      <c r="B168" s="294" t="s">
        <v>51</v>
      </c>
      <c r="C168" s="290" t="s">
        <v>304</v>
      </c>
      <c r="D168" s="465">
        <f t="shared" si="2"/>
        <v>0</v>
      </c>
      <c r="E168" s="465"/>
      <c r="F168" s="468" t="s">
        <v>362</v>
      </c>
    </row>
    <row r="169" spans="1:6" ht="14.25">
      <c r="A169" s="314">
        <v>4770</v>
      </c>
      <c r="B169" s="296" t="s">
        <v>60</v>
      </c>
      <c r="C169" s="286" t="s">
        <v>361</v>
      </c>
      <c r="D169" s="465">
        <f t="shared" si="2"/>
        <v>130000</v>
      </c>
      <c r="E169" s="465">
        <f>+E171</f>
        <v>130000</v>
      </c>
      <c r="F169" s="468"/>
    </row>
    <row r="170" spans="1:6" ht="14.25">
      <c r="A170" s="314"/>
      <c r="B170" s="280" t="s">
        <v>460</v>
      </c>
      <c r="C170" s="286"/>
      <c r="D170" s="465"/>
      <c r="E170" s="465"/>
      <c r="F170" s="468"/>
    </row>
    <row r="171" spans="1:6" ht="15" thickBot="1">
      <c r="A171" s="314">
        <v>4771</v>
      </c>
      <c r="B171" s="294" t="s">
        <v>52</v>
      </c>
      <c r="C171" s="290" t="s">
        <v>305</v>
      </c>
      <c r="D171" s="465">
        <f t="shared" si="2"/>
        <v>130000</v>
      </c>
      <c r="E171" s="465">
        <f>135000-5000</f>
        <v>130000</v>
      </c>
      <c r="F171" s="468"/>
    </row>
    <row r="172" spans="1:6" ht="45" customHeight="1" hidden="1" thickBot="1">
      <c r="A172" s="332">
        <v>4772</v>
      </c>
      <c r="B172" s="337" t="s">
        <v>53</v>
      </c>
      <c r="C172" s="347" t="s">
        <v>361</v>
      </c>
      <c r="D172" s="495"/>
      <c r="E172" s="495"/>
      <c r="F172" s="496"/>
    </row>
    <row r="173" spans="1:6" s="46" customFormat="1" ht="48.75" thickBot="1">
      <c r="A173" s="329">
        <v>5000</v>
      </c>
      <c r="B173" s="348" t="s">
        <v>500</v>
      </c>
      <c r="C173" s="331" t="s">
        <v>361</v>
      </c>
      <c r="D173" s="487">
        <f>+F173</f>
        <v>29040</v>
      </c>
      <c r="E173" s="349" t="s">
        <v>362</v>
      </c>
      <c r="F173" s="486">
        <f>+F175</f>
        <v>29040</v>
      </c>
    </row>
    <row r="174" spans="1:6" ht="14.25" thickBot="1">
      <c r="A174" s="350"/>
      <c r="B174" s="351" t="s">
        <v>375</v>
      </c>
      <c r="C174" s="352"/>
      <c r="D174" s="353"/>
      <c r="E174" s="353"/>
      <c r="F174" s="354"/>
    </row>
    <row r="175" spans="1:6" ht="27.75" thickBot="1">
      <c r="A175" s="329">
        <v>5100</v>
      </c>
      <c r="B175" s="339" t="s">
        <v>669</v>
      </c>
      <c r="C175" s="331" t="s">
        <v>361</v>
      </c>
      <c r="D175" s="485">
        <f>+F175</f>
        <v>29040</v>
      </c>
      <c r="E175" s="355" t="s">
        <v>362</v>
      </c>
      <c r="F175" s="467">
        <f>+F177+F182+F187</f>
        <v>29040</v>
      </c>
    </row>
    <row r="176" spans="1:6" ht="13.5">
      <c r="A176" s="325"/>
      <c r="B176" s="326" t="s">
        <v>375</v>
      </c>
      <c r="C176" s="327"/>
      <c r="D176" s="328"/>
      <c r="E176" s="328"/>
      <c r="F176" s="154"/>
    </row>
    <row r="177" spans="1:6" ht="27" hidden="1">
      <c r="A177" s="314">
        <v>5110</v>
      </c>
      <c r="B177" s="296" t="s">
        <v>501</v>
      </c>
      <c r="C177" s="286" t="s">
        <v>361</v>
      </c>
      <c r="D177" s="465">
        <f>+F177</f>
        <v>0</v>
      </c>
      <c r="E177" s="466" t="s">
        <v>362</v>
      </c>
      <c r="F177" s="467">
        <f>+F180+F181</f>
        <v>0</v>
      </c>
    </row>
    <row r="178" spans="1:6" ht="14.25" hidden="1">
      <c r="A178" s="314"/>
      <c r="B178" s="280" t="s">
        <v>460</v>
      </c>
      <c r="C178" s="286"/>
      <c r="D178" s="465"/>
      <c r="E178" s="465"/>
      <c r="F178" s="468"/>
    </row>
    <row r="179" spans="1:6" ht="14.25" hidden="1">
      <c r="A179" s="314">
        <v>5111</v>
      </c>
      <c r="B179" s="294" t="s">
        <v>61</v>
      </c>
      <c r="C179" s="306" t="s">
        <v>306</v>
      </c>
      <c r="D179" s="465">
        <f>+F179</f>
        <v>0</v>
      </c>
      <c r="E179" s="469" t="s">
        <v>362</v>
      </c>
      <c r="F179" s="467"/>
    </row>
    <row r="180" spans="1:6" ht="14.25" hidden="1">
      <c r="A180" s="314">
        <v>5112</v>
      </c>
      <c r="B180" s="294" t="s">
        <v>679</v>
      </c>
      <c r="C180" s="306" t="s">
        <v>307</v>
      </c>
      <c r="D180" s="465">
        <f aca="true" t="shared" si="3" ref="D180:D231">+F180</f>
        <v>0</v>
      </c>
      <c r="E180" s="469" t="s">
        <v>362</v>
      </c>
      <c r="F180" s="467"/>
    </row>
    <row r="181" spans="1:6" ht="14.25" hidden="1">
      <c r="A181" s="314">
        <v>5113</v>
      </c>
      <c r="B181" s="294" t="s">
        <v>62</v>
      </c>
      <c r="C181" s="306" t="s">
        <v>308</v>
      </c>
      <c r="D181" s="465">
        <f t="shared" si="3"/>
        <v>0</v>
      </c>
      <c r="E181" s="469" t="s">
        <v>362</v>
      </c>
      <c r="F181" s="467"/>
    </row>
    <row r="182" spans="1:6" ht="28.5" customHeight="1">
      <c r="A182" s="314">
        <v>5120</v>
      </c>
      <c r="B182" s="296" t="s">
        <v>502</v>
      </c>
      <c r="C182" s="286" t="s">
        <v>361</v>
      </c>
      <c r="D182" s="465">
        <f t="shared" si="3"/>
        <v>29040</v>
      </c>
      <c r="E182" s="466" t="s">
        <v>362</v>
      </c>
      <c r="F182" s="467">
        <f>+F184+F185+F186</f>
        <v>29040</v>
      </c>
    </row>
    <row r="183" spans="1:6" ht="14.25">
      <c r="A183" s="314"/>
      <c r="B183" s="307" t="s">
        <v>460</v>
      </c>
      <c r="C183" s="286"/>
      <c r="D183" s="465"/>
      <c r="E183" s="465"/>
      <c r="F183" s="468"/>
    </row>
    <row r="184" spans="1:6" ht="14.25">
      <c r="A184" s="314">
        <v>5121</v>
      </c>
      <c r="B184" s="294" t="s">
        <v>63</v>
      </c>
      <c r="C184" s="306" t="s">
        <v>309</v>
      </c>
      <c r="D184" s="465">
        <f t="shared" si="3"/>
        <v>21800</v>
      </c>
      <c r="E184" s="469" t="s">
        <v>362</v>
      </c>
      <c r="F184" s="467">
        <v>21800</v>
      </c>
    </row>
    <row r="185" spans="1:6" ht="14.25">
      <c r="A185" s="314">
        <v>5122</v>
      </c>
      <c r="B185" s="294" t="s">
        <v>64</v>
      </c>
      <c r="C185" s="306" t="s">
        <v>310</v>
      </c>
      <c r="D185" s="465">
        <f t="shared" si="3"/>
        <v>2500</v>
      </c>
      <c r="E185" s="469" t="s">
        <v>362</v>
      </c>
      <c r="F185" s="467">
        <f>1000+500+500+500</f>
        <v>2500</v>
      </c>
    </row>
    <row r="186" spans="1:6" ht="17.25" customHeight="1" thickBot="1">
      <c r="A186" s="314">
        <v>5123</v>
      </c>
      <c r="B186" s="294" t="s">
        <v>65</v>
      </c>
      <c r="C186" s="306" t="s">
        <v>311</v>
      </c>
      <c r="D186" s="465">
        <f t="shared" si="3"/>
        <v>4740</v>
      </c>
      <c r="E186" s="469" t="s">
        <v>362</v>
      </c>
      <c r="F186" s="467">
        <f>500+1200+1750+1290</f>
        <v>4740</v>
      </c>
    </row>
    <row r="187" spans="1:6" ht="28.5" customHeight="1" hidden="1">
      <c r="A187" s="314">
        <v>5130</v>
      </c>
      <c r="B187" s="296" t="s">
        <v>503</v>
      </c>
      <c r="C187" s="286" t="s">
        <v>361</v>
      </c>
      <c r="D187" s="465">
        <f t="shared" si="3"/>
        <v>0</v>
      </c>
      <c r="E187" s="466" t="s">
        <v>362</v>
      </c>
      <c r="F187" s="467">
        <f>+F192</f>
        <v>0</v>
      </c>
    </row>
    <row r="188" spans="1:6" ht="15" hidden="1" thickBot="1">
      <c r="A188" s="314"/>
      <c r="B188" s="280" t="s">
        <v>460</v>
      </c>
      <c r="C188" s="286"/>
      <c r="D188" s="465"/>
      <c r="E188" s="465"/>
      <c r="F188" s="468"/>
    </row>
    <row r="189" spans="1:6" ht="17.25" customHeight="1" hidden="1">
      <c r="A189" s="314">
        <v>5131</v>
      </c>
      <c r="B189" s="294" t="s">
        <v>66</v>
      </c>
      <c r="C189" s="306" t="s">
        <v>312</v>
      </c>
      <c r="D189" s="465">
        <f t="shared" si="3"/>
        <v>0</v>
      </c>
      <c r="E189" s="469" t="s">
        <v>362</v>
      </c>
      <c r="F189" s="467"/>
    </row>
    <row r="190" spans="1:6" ht="17.25" customHeight="1" hidden="1">
      <c r="A190" s="314">
        <v>5132</v>
      </c>
      <c r="B190" s="294" t="s">
        <v>67</v>
      </c>
      <c r="C190" s="306" t="s">
        <v>313</v>
      </c>
      <c r="D190" s="465">
        <f t="shared" si="3"/>
        <v>0</v>
      </c>
      <c r="E190" s="469" t="s">
        <v>362</v>
      </c>
      <c r="F190" s="467"/>
    </row>
    <row r="191" spans="1:6" ht="17.25" customHeight="1" hidden="1">
      <c r="A191" s="314">
        <v>5133</v>
      </c>
      <c r="B191" s="294" t="s">
        <v>68</v>
      </c>
      <c r="C191" s="306" t="s">
        <v>318</v>
      </c>
      <c r="D191" s="465">
        <f t="shared" si="3"/>
        <v>0</v>
      </c>
      <c r="E191" s="466" t="s">
        <v>362</v>
      </c>
      <c r="F191" s="467"/>
    </row>
    <row r="192" spans="1:6" ht="17.25" customHeight="1" hidden="1" thickBot="1">
      <c r="A192" s="332">
        <v>5134</v>
      </c>
      <c r="B192" s="337" t="s">
        <v>69</v>
      </c>
      <c r="C192" s="356" t="s">
        <v>319</v>
      </c>
      <c r="D192" s="465">
        <f t="shared" si="3"/>
        <v>0</v>
      </c>
      <c r="E192" s="470" t="s">
        <v>362</v>
      </c>
      <c r="F192" s="471"/>
    </row>
    <row r="193" spans="1:6" ht="19.5" customHeight="1" hidden="1" thickBot="1">
      <c r="A193" s="329">
        <v>5200</v>
      </c>
      <c r="B193" s="357" t="s">
        <v>670</v>
      </c>
      <c r="C193" s="331" t="s">
        <v>361</v>
      </c>
      <c r="D193" s="465">
        <f t="shared" si="3"/>
        <v>0</v>
      </c>
      <c r="E193" s="472" t="s">
        <v>362</v>
      </c>
      <c r="F193" s="473"/>
    </row>
    <row r="194" spans="1:6" ht="13.5" hidden="1">
      <c r="A194" s="325"/>
      <c r="B194" s="326" t="s">
        <v>375</v>
      </c>
      <c r="C194" s="327"/>
      <c r="D194" s="465">
        <f t="shared" si="3"/>
        <v>0</v>
      </c>
      <c r="E194" s="474"/>
      <c r="F194" s="475"/>
    </row>
    <row r="195" spans="1:6" ht="28.5" customHeight="1" hidden="1">
      <c r="A195" s="314">
        <v>5211</v>
      </c>
      <c r="B195" s="294" t="s">
        <v>480</v>
      </c>
      <c r="C195" s="306" t="s">
        <v>314</v>
      </c>
      <c r="D195" s="465">
        <f t="shared" si="3"/>
        <v>0</v>
      </c>
      <c r="E195" s="469" t="s">
        <v>362</v>
      </c>
      <c r="F195" s="467"/>
    </row>
    <row r="196" spans="1:6" ht="17.25" customHeight="1" hidden="1">
      <c r="A196" s="314">
        <v>5221</v>
      </c>
      <c r="B196" s="294" t="s">
        <v>481</v>
      </c>
      <c r="C196" s="306" t="s">
        <v>315</v>
      </c>
      <c r="D196" s="465">
        <f t="shared" si="3"/>
        <v>0</v>
      </c>
      <c r="E196" s="469" t="s">
        <v>362</v>
      </c>
      <c r="F196" s="467"/>
    </row>
    <row r="197" spans="1:6" ht="24.75" customHeight="1" hidden="1">
      <c r="A197" s="314">
        <v>5231</v>
      </c>
      <c r="B197" s="294" t="s">
        <v>482</v>
      </c>
      <c r="C197" s="306" t="s">
        <v>316</v>
      </c>
      <c r="D197" s="465">
        <f t="shared" si="3"/>
        <v>0</v>
      </c>
      <c r="E197" s="469" t="s">
        <v>362</v>
      </c>
      <c r="F197" s="467"/>
    </row>
    <row r="198" spans="1:6" ht="17.25" customHeight="1" hidden="1" thickBot="1">
      <c r="A198" s="332">
        <v>5241</v>
      </c>
      <c r="B198" s="337" t="s">
        <v>483</v>
      </c>
      <c r="C198" s="356" t="s">
        <v>317</v>
      </c>
      <c r="D198" s="465">
        <f t="shared" si="3"/>
        <v>0</v>
      </c>
      <c r="E198" s="476" t="s">
        <v>362</v>
      </c>
      <c r="F198" s="471"/>
    </row>
    <row r="199" spans="1:6" ht="15" hidden="1" thickBot="1">
      <c r="A199" s="329">
        <v>5300</v>
      </c>
      <c r="B199" s="357" t="s">
        <v>671</v>
      </c>
      <c r="C199" s="331" t="s">
        <v>361</v>
      </c>
      <c r="D199" s="465">
        <f t="shared" si="3"/>
        <v>0</v>
      </c>
      <c r="E199" s="472" t="s">
        <v>362</v>
      </c>
      <c r="F199" s="473"/>
    </row>
    <row r="200" spans="1:6" ht="13.5" hidden="1">
      <c r="A200" s="325"/>
      <c r="B200" s="326" t="s">
        <v>375</v>
      </c>
      <c r="C200" s="327"/>
      <c r="D200" s="465">
        <f t="shared" si="3"/>
        <v>0</v>
      </c>
      <c r="E200" s="474"/>
      <c r="F200" s="475"/>
    </row>
    <row r="201" spans="1:6" ht="13.5" customHeight="1" hidden="1" thickBot="1">
      <c r="A201" s="332">
        <v>5311</v>
      </c>
      <c r="B201" s="337" t="s">
        <v>484</v>
      </c>
      <c r="C201" s="356" t="s">
        <v>320</v>
      </c>
      <c r="D201" s="465">
        <f t="shared" si="3"/>
        <v>0</v>
      </c>
      <c r="E201" s="476" t="s">
        <v>362</v>
      </c>
      <c r="F201" s="471"/>
    </row>
    <row r="202" spans="1:6" ht="30" customHeight="1" hidden="1" thickBot="1">
      <c r="A202" s="329">
        <v>5400</v>
      </c>
      <c r="B202" s="357" t="s">
        <v>672</v>
      </c>
      <c r="C202" s="331" t="s">
        <v>361</v>
      </c>
      <c r="D202" s="465">
        <f t="shared" si="3"/>
        <v>0</v>
      </c>
      <c r="E202" s="472" t="s">
        <v>362</v>
      </c>
      <c r="F202" s="473"/>
    </row>
    <row r="203" spans="1:6" ht="13.5" hidden="1">
      <c r="A203" s="325"/>
      <c r="B203" s="326" t="s">
        <v>375</v>
      </c>
      <c r="C203" s="327"/>
      <c r="D203" s="465">
        <f t="shared" si="3"/>
        <v>0</v>
      </c>
      <c r="E203" s="474"/>
      <c r="F203" s="475"/>
    </row>
    <row r="204" spans="1:6" ht="14.25" hidden="1">
      <c r="A204" s="314">
        <v>5411</v>
      </c>
      <c r="B204" s="294" t="s">
        <v>485</v>
      </c>
      <c r="C204" s="306" t="s">
        <v>321</v>
      </c>
      <c r="D204" s="465">
        <f t="shared" si="3"/>
        <v>0</v>
      </c>
      <c r="E204" s="469" t="s">
        <v>362</v>
      </c>
      <c r="F204" s="467"/>
    </row>
    <row r="205" spans="1:6" ht="14.25" hidden="1">
      <c r="A205" s="314">
        <v>5421</v>
      </c>
      <c r="B205" s="294" t="s">
        <v>486</v>
      </c>
      <c r="C205" s="306" t="s">
        <v>322</v>
      </c>
      <c r="D205" s="465">
        <f t="shared" si="3"/>
        <v>0</v>
      </c>
      <c r="E205" s="469" t="s">
        <v>362</v>
      </c>
      <c r="F205" s="467"/>
    </row>
    <row r="206" spans="1:6" ht="14.25" hidden="1">
      <c r="A206" s="314">
        <v>5431</v>
      </c>
      <c r="B206" s="294" t="s">
        <v>487</v>
      </c>
      <c r="C206" s="306" t="s">
        <v>323</v>
      </c>
      <c r="D206" s="465">
        <f t="shared" si="3"/>
        <v>0</v>
      </c>
      <c r="E206" s="469" t="s">
        <v>362</v>
      </c>
      <c r="F206" s="467"/>
    </row>
    <row r="207" spans="1:6" ht="15" hidden="1" thickBot="1">
      <c r="A207" s="332">
        <v>5441</v>
      </c>
      <c r="B207" s="358" t="s">
        <v>488</v>
      </c>
      <c r="C207" s="356" t="s">
        <v>324</v>
      </c>
      <c r="D207" s="465">
        <f t="shared" si="3"/>
        <v>0</v>
      </c>
      <c r="E207" s="476" t="s">
        <v>362</v>
      </c>
      <c r="F207" s="471"/>
    </row>
    <row r="208" spans="1:6" s="44" customFormat="1" ht="55.5" customHeight="1" thickBot="1">
      <c r="A208" s="361" t="s">
        <v>709</v>
      </c>
      <c r="B208" s="362" t="s">
        <v>504</v>
      </c>
      <c r="C208" s="363" t="s">
        <v>361</v>
      </c>
      <c r="D208" s="465">
        <f t="shared" si="3"/>
        <v>-3000</v>
      </c>
      <c r="E208" s="477" t="s">
        <v>360</v>
      </c>
      <c r="F208" s="478">
        <f>+F210+F226</f>
        <v>-3000</v>
      </c>
    </row>
    <row r="209" spans="1:6" s="44" customFormat="1" ht="14.25">
      <c r="A209" s="359"/>
      <c r="B209" s="369" t="s">
        <v>458</v>
      </c>
      <c r="C209" s="360"/>
      <c r="D209" s="465"/>
      <c r="E209" s="479"/>
      <c r="F209" s="480"/>
    </row>
    <row r="210" spans="1:6" s="1" customFormat="1" ht="28.5">
      <c r="A210" s="317" t="s">
        <v>710</v>
      </c>
      <c r="B210" s="365" t="s">
        <v>680</v>
      </c>
      <c r="C210" s="309" t="s">
        <v>361</v>
      </c>
      <c r="D210" s="465">
        <f t="shared" si="3"/>
        <v>-1500</v>
      </c>
      <c r="E210" s="481" t="s">
        <v>360</v>
      </c>
      <c r="F210" s="467">
        <f>+F212</f>
        <v>-1500</v>
      </c>
    </row>
    <row r="211" spans="1:6" s="1" customFormat="1" ht="14.25">
      <c r="A211" s="317"/>
      <c r="B211" s="307" t="s">
        <v>458</v>
      </c>
      <c r="C211" s="309"/>
      <c r="D211" s="465"/>
      <c r="E211" s="481"/>
      <c r="F211" s="467"/>
    </row>
    <row r="212" spans="1:6" s="1" customFormat="1" ht="14.25">
      <c r="A212" s="317" t="s">
        <v>711</v>
      </c>
      <c r="B212" s="366" t="s">
        <v>489</v>
      </c>
      <c r="C212" s="310" t="s">
        <v>139</v>
      </c>
      <c r="D212" s="465">
        <f t="shared" si="3"/>
        <v>-1500</v>
      </c>
      <c r="E212" s="481" t="s">
        <v>360</v>
      </c>
      <c r="F212" s="467">
        <v>-1500</v>
      </c>
    </row>
    <row r="213" spans="1:6" s="30" customFormat="1" ht="14.25" hidden="1">
      <c r="A213" s="317" t="s">
        <v>712</v>
      </c>
      <c r="B213" s="366" t="s">
        <v>490</v>
      </c>
      <c r="C213" s="310" t="s">
        <v>140</v>
      </c>
      <c r="D213" s="465">
        <f t="shared" si="3"/>
        <v>0</v>
      </c>
      <c r="E213" s="481" t="s">
        <v>360</v>
      </c>
      <c r="F213" s="482"/>
    </row>
    <row r="214" spans="1:7" s="1" customFormat="1" ht="13.5" customHeight="1" hidden="1">
      <c r="A214" s="318" t="s">
        <v>713</v>
      </c>
      <c r="B214" s="366" t="s">
        <v>491</v>
      </c>
      <c r="C214" s="310" t="s">
        <v>141</v>
      </c>
      <c r="D214" s="465">
        <f t="shared" si="3"/>
        <v>0</v>
      </c>
      <c r="E214" s="481" t="s">
        <v>360</v>
      </c>
      <c r="F214" s="467"/>
      <c r="G214" s="4"/>
    </row>
    <row r="215" spans="1:7" s="1" customFormat="1" ht="31.5" customHeight="1" hidden="1">
      <c r="A215" s="318" t="s">
        <v>714</v>
      </c>
      <c r="B215" s="365" t="s">
        <v>681</v>
      </c>
      <c r="C215" s="309" t="s">
        <v>361</v>
      </c>
      <c r="D215" s="465">
        <f t="shared" si="3"/>
        <v>0</v>
      </c>
      <c r="E215" s="481" t="s">
        <v>360</v>
      </c>
      <c r="F215" s="467"/>
      <c r="G215" s="4"/>
    </row>
    <row r="216" spans="1:7" s="1" customFormat="1" ht="14.25" hidden="1">
      <c r="A216" s="318"/>
      <c r="B216" s="307" t="s">
        <v>458</v>
      </c>
      <c r="C216" s="309"/>
      <c r="D216" s="465"/>
      <c r="E216" s="481"/>
      <c r="F216" s="467"/>
      <c r="G216" s="4"/>
    </row>
    <row r="217" spans="1:7" s="1" customFormat="1" ht="29.25" customHeight="1" hidden="1">
      <c r="A217" s="318" t="s">
        <v>715</v>
      </c>
      <c r="B217" s="366" t="s">
        <v>667</v>
      </c>
      <c r="C217" s="311" t="s">
        <v>142</v>
      </c>
      <c r="D217" s="465">
        <f t="shared" si="3"/>
        <v>0</v>
      </c>
      <c r="E217" s="481" t="s">
        <v>360</v>
      </c>
      <c r="F217" s="467"/>
      <c r="G217" s="4"/>
    </row>
    <row r="218" spans="1:7" s="1" customFormat="1" ht="26.25" hidden="1">
      <c r="A218" s="318" t="s">
        <v>716</v>
      </c>
      <c r="B218" s="366" t="s">
        <v>682</v>
      </c>
      <c r="C218" s="309" t="s">
        <v>361</v>
      </c>
      <c r="D218" s="465">
        <f t="shared" si="3"/>
        <v>0</v>
      </c>
      <c r="E218" s="481" t="s">
        <v>360</v>
      </c>
      <c r="F218" s="467"/>
      <c r="G218" s="4"/>
    </row>
    <row r="219" spans="1:7" s="1" customFormat="1" ht="13.5" hidden="1">
      <c r="A219" s="318"/>
      <c r="B219" s="367" t="s">
        <v>460</v>
      </c>
      <c r="C219" s="312"/>
      <c r="D219" s="465"/>
      <c r="E219" s="465"/>
      <c r="F219" s="467"/>
      <c r="G219" s="4"/>
    </row>
    <row r="220" spans="1:7" s="1" customFormat="1" ht="14.25" hidden="1">
      <c r="A220" s="318" t="s">
        <v>717</v>
      </c>
      <c r="B220" s="367" t="s">
        <v>492</v>
      </c>
      <c r="C220" s="310" t="s">
        <v>145</v>
      </c>
      <c r="D220" s="465">
        <f t="shared" si="3"/>
        <v>0</v>
      </c>
      <c r="E220" s="481" t="s">
        <v>360</v>
      </c>
      <c r="F220" s="467"/>
      <c r="G220" s="4"/>
    </row>
    <row r="221" spans="1:7" s="1" customFormat="1" ht="27" hidden="1">
      <c r="A221" s="319" t="s">
        <v>718</v>
      </c>
      <c r="B221" s="367" t="s">
        <v>493</v>
      </c>
      <c r="C221" s="311" t="s">
        <v>146</v>
      </c>
      <c r="D221" s="465">
        <f t="shared" si="3"/>
        <v>0</v>
      </c>
      <c r="E221" s="481" t="s">
        <v>360</v>
      </c>
      <c r="F221" s="467"/>
      <c r="G221" s="4"/>
    </row>
    <row r="222" spans="1:7" s="1" customFormat="1" ht="27" hidden="1">
      <c r="A222" s="318" t="s">
        <v>719</v>
      </c>
      <c r="B222" s="368" t="s">
        <v>494</v>
      </c>
      <c r="C222" s="311" t="s">
        <v>147</v>
      </c>
      <c r="D222" s="465">
        <f t="shared" si="3"/>
        <v>0</v>
      </c>
      <c r="E222" s="481" t="s">
        <v>360</v>
      </c>
      <c r="F222" s="467"/>
      <c r="G222" s="4"/>
    </row>
    <row r="223" spans="1:6" s="1" customFormat="1" ht="30.75" hidden="1">
      <c r="A223" s="318" t="s">
        <v>720</v>
      </c>
      <c r="B223" s="365" t="s">
        <v>683</v>
      </c>
      <c r="C223" s="309" t="s">
        <v>361</v>
      </c>
      <c r="D223" s="465">
        <f t="shared" si="3"/>
        <v>0</v>
      </c>
      <c r="E223" s="481" t="s">
        <v>360</v>
      </c>
      <c r="F223" s="467"/>
    </row>
    <row r="224" spans="1:6" s="1" customFormat="1" ht="14.25" hidden="1">
      <c r="A224" s="318"/>
      <c r="B224" s="307" t="s">
        <v>458</v>
      </c>
      <c r="C224" s="312"/>
      <c r="D224" s="465"/>
      <c r="E224" s="481"/>
      <c r="F224" s="467"/>
    </row>
    <row r="225" spans="1:6" s="1" customFormat="1" ht="14.25" hidden="1">
      <c r="A225" s="319" t="s">
        <v>721</v>
      </c>
      <c r="B225" s="366" t="s">
        <v>495</v>
      </c>
      <c r="C225" s="313" t="s">
        <v>148</v>
      </c>
      <c r="D225" s="465">
        <f t="shared" si="3"/>
        <v>0</v>
      </c>
      <c r="E225" s="481" t="s">
        <v>360</v>
      </c>
      <c r="F225" s="467"/>
    </row>
    <row r="226" spans="1:6" s="1" customFormat="1" ht="41.25">
      <c r="A226" s="318" t="s">
        <v>722</v>
      </c>
      <c r="B226" s="365" t="s">
        <v>684</v>
      </c>
      <c r="C226" s="309" t="s">
        <v>361</v>
      </c>
      <c r="D226" s="465">
        <f t="shared" si="3"/>
        <v>-1500</v>
      </c>
      <c r="E226" s="481" t="s">
        <v>360</v>
      </c>
      <c r="F226" s="467">
        <f>+F228</f>
        <v>-1500</v>
      </c>
    </row>
    <row r="227" spans="1:6" s="1" customFormat="1" ht="14.25">
      <c r="A227" s="318"/>
      <c r="B227" s="308" t="s">
        <v>458</v>
      </c>
      <c r="C227" s="309"/>
      <c r="D227" s="465"/>
      <c r="E227" s="481"/>
      <c r="F227" s="467"/>
    </row>
    <row r="228" spans="1:6" s="1" customFormat="1" ht="17.25" customHeight="1">
      <c r="A228" s="318" t="s">
        <v>723</v>
      </c>
      <c r="B228" s="366" t="s">
        <v>496</v>
      </c>
      <c r="C228" s="310" t="s">
        <v>149</v>
      </c>
      <c r="D228" s="465">
        <f t="shared" si="3"/>
        <v>-1500</v>
      </c>
      <c r="E228" s="481" t="s">
        <v>360</v>
      </c>
      <c r="F228" s="467">
        <v>-1500</v>
      </c>
    </row>
    <row r="229" spans="1:6" s="1" customFormat="1" ht="21" customHeight="1" hidden="1">
      <c r="A229" s="319" t="s">
        <v>725</v>
      </c>
      <c r="B229" s="366" t="s">
        <v>497</v>
      </c>
      <c r="C229" s="313" t="s">
        <v>150</v>
      </c>
      <c r="D229" s="465">
        <f t="shared" si="3"/>
        <v>0</v>
      </c>
      <c r="E229" s="481" t="s">
        <v>360</v>
      </c>
      <c r="F229" s="467"/>
    </row>
    <row r="230" spans="1:6" s="1" customFormat="1" ht="31.5" customHeight="1" hidden="1">
      <c r="A230" s="318" t="s">
        <v>726</v>
      </c>
      <c r="B230" s="366" t="s">
        <v>498</v>
      </c>
      <c r="C230" s="311" t="s">
        <v>151</v>
      </c>
      <c r="D230" s="465">
        <f t="shared" si="3"/>
        <v>0</v>
      </c>
      <c r="E230" s="481" t="s">
        <v>360</v>
      </c>
      <c r="F230" s="467"/>
    </row>
    <row r="231" spans="1:6" s="1" customFormat="1" ht="30" customHeight="1" hidden="1" thickBot="1">
      <c r="A231" s="320" t="s">
        <v>727</v>
      </c>
      <c r="B231" s="370" t="s">
        <v>499</v>
      </c>
      <c r="C231" s="321" t="s">
        <v>152</v>
      </c>
      <c r="D231" s="465">
        <f t="shared" si="3"/>
        <v>0</v>
      </c>
      <c r="E231" s="483" t="s">
        <v>360</v>
      </c>
      <c r="F231" s="484"/>
    </row>
    <row r="232" spans="1:6" s="8" customFormat="1" ht="12.75">
      <c r="A232" s="7"/>
      <c r="B232" s="11"/>
      <c r="C232" s="33"/>
      <c r="F232" s="9"/>
    </row>
    <row r="233" spans="1:6" s="8" customFormat="1" ht="12.75">
      <c r="A233" s="7"/>
      <c r="B233" s="15"/>
      <c r="C233" s="32"/>
      <c r="F233" s="9"/>
    </row>
    <row r="234" spans="1:6" s="8" customFormat="1" ht="16.5">
      <c r="A234" s="7"/>
      <c r="B234" s="554" t="s">
        <v>829</v>
      </c>
      <c r="C234" s="554"/>
      <c r="D234" s="554"/>
      <c r="F234" s="9"/>
    </row>
    <row r="235" spans="1:6" s="8" customFormat="1" ht="12.75">
      <c r="A235" s="7"/>
      <c r="B235" s="17"/>
      <c r="C235" s="35"/>
      <c r="F235" s="9"/>
    </row>
    <row r="236" spans="1:6" s="8" customFormat="1" ht="12.75">
      <c r="A236" s="7"/>
      <c r="B236" s="15"/>
      <c r="C236" s="32"/>
      <c r="F236" s="9"/>
    </row>
    <row r="237" spans="1:6" s="8" customFormat="1" ht="12.75">
      <c r="A237" s="7"/>
      <c r="B237" s="18"/>
      <c r="C237" s="32"/>
      <c r="F237" s="9"/>
    </row>
    <row r="238" spans="1:6" s="8" customFormat="1" ht="12.75">
      <c r="A238" s="7"/>
      <c r="B238" s="18"/>
      <c r="C238" s="32"/>
      <c r="F238" s="9"/>
    </row>
    <row r="239" spans="1:6" s="8" customFormat="1" ht="12.75">
      <c r="A239" s="7"/>
      <c r="B239" s="18"/>
      <c r="C239" s="32"/>
      <c r="F239" s="9"/>
    </row>
    <row r="240" spans="1:6" s="8" customFormat="1" ht="12.75">
      <c r="A240" s="7"/>
      <c r="B240" s="18"/>
      <c r="C240" s="32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7">
    <mergeCell ref="E1:F3"/>
    <mergeCell ref="B234:D234"/>
    <mergeCell ref="A4:F4"/>
    <mergeCell ref="A5:F5"/>
    <mergeCell ref="A7:A8"/>
    <mergeCell ref="D7:D8"/>
    <mergeCell ref="E7:F7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PageLayoutView="0" workbookViewId="0" topLeftCell="A78">
      <selection activeCell="I8" sqref="I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31" customFormat="1" ht="6" customHeight="1"/>
    <row r="2" spans="1:5" s="131" customFormat="1" ht="20.25">
      <c r="A2" s="588" t="s">
        <v>119</v>
      </c>
      <c r="B2" s="588"/>
      <c r="C2" s="588"/>
      <c r="D2" s="588"/>
      <c r="E2" s="588"/>
    </row>
    <row r="3" s="131" customFormat="1" ht="13.5"/>
    <row r="4" spans="1:5" s="131" customFormat="1" ht="37.5" customHeight="1">
      <c r="A4" s="582" t="s">
        <v>120</v>
      </c>
      <c r="B4" s="582"/>
      <c r="C4" s="582"/>
      <c r="D4" s="582"/>
      <c r="E4" s="582"/>
    </row>
    <row r="5" spans="1:4" s="131" customFormat="1" ht="8.25" customHeight="1">
      <c r="A5" s="165" t="s">
        <v>83</v>
      </c>
      <c r="B5" s="165"/>
      <c r="C5" s="165"/>
      <c r="D5" s="165"/>
    </row>
    <row r="6" s="131" customFormat="1" ht="14.25" thickBot="1">
      <c r="E6" s="56" t="s">
        <v>451</v>
      </c>
    </row>
    <row r="7" spans="1:5" s="131" customFormat="1" ht="30" customHeight="1" thickBot="1">
      <c r="A7" s="589" t="s">
        <v>94</v>
      </c>
      <c r="B7" s="589"/>
      <c r="C7" s="583" t="s">
        <v>121</v>
      </c>
      <c r="D7" s="585" t="s">
        <v>458</v>
      </c>
      <c r="E7" s="586"/>
    </row>
    <row r="8" spans="1:5" s="131" customFormat="1" ht="29.25" thickBot="1">
      <c r="A8" s="590"/>
      <c r="B8" s="590"/>
      <c r="C8" s="584"/>
      <c r="D8" s="137" t="s">
        <v>122</v>
      </c>
      <c r="E8" s="137" t="s">
        <v>123</v>
      </c>
    </row>
    <row r="9" spans="1:5" s="131" customFormat="1" ht="14.25" thickBot="1">
      <c r="A9" s="138">
        <v>1</v>
      </c>
      <c r="B9" s="138">
        <v>2</v>
      </c>
      <c r="C9" s="138">
        <v>3</v>
      </c>
      <c r="D9" s="138">
        <v>4</v>
      </c>
      <c r="E9" s="138">
        <v>5</v>
      </c>
    </row>
    <row r="10" spans="1:5" s="131" customFormat="1" ht="35.25" customHeight="1" thickBot="1">
      <c r="A10" s="166">
        <v>8000</v>
      </c>
      <c r="B10" s="167" t="s">
        <v>124</v>
      </c>
      <c r="C10" s="150"/>
      <c r="D10" s="168"/>
      <c r="E10" s="142"/>
    </row>
    <row r="12" ht="12.75" hidden="1"/>
    <row r="13" ht="12.75" hidden="1"/>
    <row r="14" ht="12.75" hidden="1"/>
    <row r="15" spans="1:6" ht="18">
      <c r="A15" s="593" t="s">
        <v>128</v>
      </c>
      <c r="B15" s="593"/>
      <c r="C15" s="593"/>
      <c r="D15" s="593"/>
      <c r="E15" s="593"/>
      <c r="F15" s="593"/>
    </row>
    <row r="16" ht="9" customHeight="1">
      <c r="B16" s="2"/>
    </row>
    <row r="17" spans="1:6" ht="34.5" customHeight="1">
      <c r="A17" s="582" t="s">
        <v>129</v>
      </c>
      <c r="B17" s="582"/>
      <c r="C17" s="582"/>
      <c r="D17" s="582"/>
      <c r="E17" s="582"/>
      <c r="F17" s="582"/>
    </row>
    <row r="18" spans="1:6" ht="14.25" customHeight="1">
      <c r="A18" s="165" t="s">
        <v>176</v>
      </c>
      <c r="B18" s="131"/>
      <c r="C18" s="131"/>
      <c r="D18" s="131"/>
      <c r="E18" s="131"/>
      <c r="F18" s="131"/>
    </row>
    <row r="19" spans="1:6" ht="14.25" customHeight="1" thickBot="1">
      <c r="A19" s="131"/>
      <c r="B19" s="131"/>
      <c r="C19" s="131"/>
      <c r="D19" s="131"/>
      <c r="E19" s="56" t="s">
        <v>451</v>
      </c>
      <c r="F19" s="131"/>
    </row>
    <row r="20" spans="1:6" ht="30" customHeight="1" thickBot="1">
      <c r="A20" s="594" t="s">
        <v>94</v>
      </c>
      <c r="B20" s="598" t="s">
        <v>369</v>
      </c>
      <c r="C20" s="599"/>
      <c r="D20" s="591" t="s">
        <v>371</v>
      </c>
      <c r="E20" s="596" t="s">
        <v>458</v>
      </c>
      <c r="F20" s="597"/>
    </row>
    <row r="21" spans="1:6" ht="27.75" thickBot="1">
      <c r="A21" s="595"/>
      <c r="B21" s="278" t="s">
        <v>370</v>
      </c>
      <c r="C21" s="279" t="s">
        <v>728</v>
      </c>
      <c r="D21" s="592"/>
      <c r="E21" s="276" t="s">
        <v>372</v>
      </c>
      <c r="F21" s="276" t="s">
        <v>373</v>
      </c>
    </row>
    <row r="22" spans="1:6" ht="14.25" thickBot="1">
      <c r="A22" s="138">
        <v>1</v>
      </c>
      <c r="B22" s="138">
        <v>2</v>
      </c>
      <c r="C22" s="138">
        <v>3</v>
      </c>
      <c r="D22" s="138">
        <v>4</v>
      </c>
      <c r="E22" s="138">
        <v>5</v>
      </c>
      <c r="F22" s="138">
        <v>6</v>
      </c>
    </row>
    <row r="23" spans="1:6" s="3" customFormat="1" ht="40.5">
      <c r="A23" s="268">
        <v>8010</v>
      </c>
      <c r="B23" s="169" t="s">
        <v>130</v>
      </c>
      <c r="C23" s="170"/>
      <c r="D23" s="171"/>
      <c r="E23" s="172"/>
      <c r="F23" s="173"/>
    </row>
    <row r="24" spans="1:6" s="3" customFormat="1" ht="14.25">
      <c r="A24" s="269"/>
      <c r="B24" s="174" t="s">
        <v>458</v>
      </c>
      <c r="C24" s="175"/>
      <c r="D24" s="176"/>
      <c r="E24" s="177"/>
      <c r="F24" s="178"/>
    </row>
    <row r="25" spans="1:6" ht="40.5">
      <c r="A25" s="270">
        <v>8100</v>
      </c>
      <c r="B25" s="179" t="s">
        <v>131</v>
      </c>
      <c r="C25" s="180"/>
      <c r="D25" s="146"/>
      <c r="E25" s="147"/>
      <c r="F25" s="155"/>
    </row>
    <row r="26" spans="1:6" ht="13.5">
      <c r="A26" s="270"/>
      <c r="B26" s="181" t="s">
        <v>458</v>
      </c>
      <c r="C26" s="180"/>
      <c r="D26" s="146"/>
      <c r="E26" s="147"/>
      <c r="F26" s="155"/>
    </row>
    <row r="27" spans="1:6" ht="27">
      <c r="A27" s="271">
        <v>8110</v>
      </c>
      <c r="B27" s="182" t="s">
        <v>132</v>
      </c>
      <c r="C27" s="180"/>
      <c r="D27" s="183"/>
      <c r="E27" s="147"/>
      <c r="F27" s="184"/>
    </row>
    <row r="28" spans="1:6" ht="13.5">
      <c r="A28" s="271"/>
      <c r="B28" s="185" t="s">
        <v>458</v>
      </c>
      <c r="C28" s="180"/>
      <c r="D28" s="183"/>
      <c r="E28" s="147"/>
      <c r="F28" s="184"/>
    </row>
    <row r="29" spans="1:6" ht="40.5">
      <c r="A29" s="271">
        <v>8111</v>
      </c>
      <c r="B29" s="186" t="s">
        <v>133</v>
      </c>
      <c r="C29" s="180"/>
      <c r="D29" s="146"/>
      <c r="E29" s="187" t="s">
        <v>138</v>
      </c>
      <c r="F29" s="155"/>
    </row>
    <row r="30" spans="1:6" ht="13.5">
      <c r="A30" s="271"/>
      <c r="B30" s="152" t="s">
        <v>13</v>
      </c>
      <c r="C30" s="180"/>
      <c r="D30" s="146"/>
      <c r="E30" s="187"/>
      <c r="F30" s="155"/>
    </row>
    <row r="31" spans="1:6" ht="13.5">
      <c r="A31" s="271">
        <v>8112</v>
      </c>
      <c r="B31" s="188" t="s">
        <v>113</v>
      </c>
      <c r="C31" s="189" t="s">
        <v>70</v>
      </c>
      <c r="D31" s="146"/>
      <c r="E31" s="187" t="s">
        <v>138</v>
      </c>
      <c r="F31" s="155"/>
    </row>
    <row r="32" spans="1:6" ht="13.5">
      <c r="A32" s="271">
        <v>8113</v>
      </c>
      <c r="B32" s="188" t="s">
        <v>114</v>
      </c>
      <c r="C32" s="189" t="s">
        <v>71</v>
      </c>
      <c r="D32" s="146"/>
      <c r="E32" s="187" t="s">
        <v>138</v>
      </c>
      <c r="F32" s="155"/>
    </row>
    <row r="33" spans="1:6" s="43" customFormat="1" ht="27">
      <c r="A33" s="271">
        <v>8120</v>
      </c>
      <c r="B33" s="186" t="s">
        <v>137</v>
      </c>
      <c r="C33" s="189"/>
      <c r="D33" s="190"/>
      <c r="E33" s="191"/>
      <c r="F33" s="192"/>
    </row>
    <row r="34" spans="1:6" s="43" customFormat="1" ht="13.5">
      <c r="A34" s="271"/>
      <c r="B34" s="152" t="s">
        <v>458</v>
      </c>
      <c r="C34" s="189"/>
      <c r="D34" s="190"/>
      <c r="E34" s="191"/>
      <c r="F34" s="192"/>
    </row>
    <row r="35" spans="1:6" s="43" customFormat="1" ht="13.5">
      <c r="A35" s="271">
        <v>8121</v>
      </c>
      <c r="B35" s="186" t="s">
        <v>134</v>
      </c>
      <c r="C35" s="189"/>
      <c r="D35" s="190"/>
      <c r="E35" s="187" t="s">
        <v>138</v>
      </c>
      <c r="F35" s="192"/>
    </row>
    <row r="36" spans="1:6" s="43" customFormat="1" ht="13.5">
      <c r="A36" s="271"/>
      <c r="B36" s="152" t="s">
        <v>13</v>
      </c>
      <c r="C36" s="189"/>
      <c r="D36" s="190"/>
      <c r="E36" s="191"/>
      <c r="F36" s="192"/>
    </row>
    <row r="37" spans="1:6" s="43" customFormat="1" ht="19.5" customHeight="1">
      <c r="A37" s="270">
        <v>8122</v>
      </c>
      <c r="B37" s="182" t="s">
        <v>135</v>
      </c>
      <c r="C37" s="189" t="s">
        <v>72</v>
      </c>
      <c r="D37" s="190"/>
      <c r="E37" s="187" t="s">
        <v>138</v>
      </c>
      <c r="F37" s="192"/>
    </row>
    <row r="38" spans="1:6" s="43" customFormat="1" ht="13.5">
      <c r="A38" s="270"/>
      <c r="B38" s="193" t="s">
        <v>13</v>
      </c>
      <c r="C38" s="189"/>
      <c r="D38" s="190"/>
      <c r="E38" s="191"/>
      <c r="F38" s="192"/>
    </row>
    <row r="39" spans="1:6" s="43" customFormat="1" ht="13.5">
      <c r="A39" s="270">
        <v>8123</v>
      </c>
      <c r="B39" s="193" t="s">
        <v>125</v>
      </c>
      <c r="C39" s="189"/>
      <c r="D39" s="190"/>
      <c r="E39" s="187" t="s">
        <v>138</v>
      </c>
      <c r="F39" s="192"/>
    </row>
    <row r="40" spans="1:6" s="43" customFormat="1" ht="13.5">
      <c r="A40" s="270">
        <v>8124</v>
      </c>
      <c r="B40" s="193" t="s">
        <v>126</v>
      </c>
      <c r="C40" s="189"/>
      <c r="D40" s="190"/>
      <c r="E40" s="187" t="s">
        <v>138</v>
      </c>
      <c r="F40" s="192"/>
    </row>
    <row r="41" spans="1:6" s="43" customFormat="1" ht="27">
      <c r="A41" s="270">
        <v>8130</v>
      </c>
      <c r="B41" s="182" t="s">
        <v>136</v>
      </c>
      <c r="C41" s="189" t="s">
        <v>73</v>
      </c>
      <c r="D41" s="190"/>
      <c r="E41" s="187" t="s">
        <v>138</v>
      </c>
      <c r="F41" s="192"/>
    </row>
    <row r="42" spans="1:6" s="43" customFormat="1" ht="13.5">
      <c r="A42" s="270"/>
      <c r="B42" s="193" t="s">
        <v>13</v>
      </c>
      <c r="C42" s="189"/>
      <c r="D42" s="190"/>
      <c r="E42" s="191"/>
      <c r="F42" s="192"/>
    </row>
    <row r="43" spans="1:6" s="43" customFormat="1" ht="13.5">
      <c r="A43" s="270">
        <v>8131</v>
      </c>
      <c r="B43" s="193" t="s">
        <v>97</v>
      </c>
      <c r="C43" s="189"/>
      <c r="D43" s="190"/>
      <c r="E43" s="187" t="s">
        <v>138</v>
      </c>
      <c r="F43" s="192"/>
    </row>
    <row r="44" spans="1:6" s="43" customFormat="1" ht="14.25" thickBot="1">
      <c r="A44" s="272">
        <v>8132</v>
      </c>
      <c r="B44" s="194" t="s">
        <v>127</v>
      </c>
      <c r="C44" s="195"/>
      <c r="D44" s="196"/>
      <c r="E44" s="197" t="s">
        <v>138</v>
      </c>
      <c r="F44" s="198"/>
    </row>
    <row r="45" spans="1:6" s="43" customFormat="1" ht="27">
      <c r="A45" s="270">
        <v>8140</v>
      </c>
      <c r="B45" s="182" t="s">
        <v>652</v>
      </c>
      <c r="C45" s="189"/>
      <c r="D45" s="190"/>
      <c r="E45" s="191"/>
      <c r="F45" s="192"/>
    </row>
    <row r="46" spans="1:6" s="43" customFormat="1" ht="13.5">
      <c r="A46" s="271"/>
      <c r="B46" s="152" t="s">
        <v>13</v>
      </c>
      <c r="C46" s="189"/>
      <c r="D46" s="190"/>
      <c r="E46" s="191"/>
      <c r="F46" s="192"/>
    </row>
    <row r="47" spans="1:6" s="43" customFormat="1" ht="27">
      <c r="A47" s="270">
        <v>8141</v>
      </c>
      <c r="B47" s="182" t="s">
        <v>653</v>
      </c>
      <c r="C47" s="189" t="s">
        <v>72</v>
      </c>
      <c r="D47" s="190"/>
      <c r="E47" s="191"/>
      <c r="F47" s="192"/>
    </row>
    <row r="48" spans="1:6" s="43" customFormat="1" ht="14.25" thickBot="1">
      <c r="A48" s="270"/>
      <c r="B48" s="193" t="s">
        <v>13</v>
      </c>
      <c r="C48" s="148"/>
      <c r="D48" s="190"/>
      <c r="E48" s="191"/>
      <c r="F48" s="192"/>
    </row>
    <row r="49" spans="1:6" s="43" customFormat="1" ht="13.5">
      <c r="A49" s="268">
        <v>8142</v>
      </c>
      <c r="B49" s="200" t="s">
        <v>95</v>
      </c>
      <c r="C49" s="201"/>
      <c r="D49" s="202"/>
      <c r="E49" s="203"/>
      <c r="F49" s="204" t="s">
        <v>138</v>
      </c>
    </row>
    <row r="50" spans="1:6" s="43" customFormat="1" ht="14.25" thickBot="1">
      <c r="A50" s="272">
        <v>8143</v>
      </c>
      <c r="B50" s="194" t="s">
        <v>96</v>
      </c>
      <c r="C50" s="149"/>
      <c r="D50" s="196"/>
      <c r="E50" s="205"/>
      <c r="F50" s="198"/>
    </row>
    <row r="51" spans="1:6" s="43" customFormat="1" ht="27">
      <c r="A51" s="268">
        <v>8150</v>
      </c>
      <c r="B51" s="206" t="s">
        <v>654</v>
      </c>
      <c r="C51" s="207" t="s">
        <v>73</v>
      </c>
      <c r="D51" s="202"/>
      <c r="E51" s="203"/>
      <c r="F51" s="208"/>
    </row>
    <row r="52" spans="1:6" s="43" customFormat="1" ht="13.5">
      <c r="A52" s="270"/>
      <c r="B52" s="193" t="s">
        <v>13</v>
      </c>
      <c r="C52" s="209"/>
      <c r="D52" s="190"/>
      <c r="E52" s="191"/>
      <c r="F52" s="192"/>
    </row>
    <row r="53" spans="1:6" s="43" customFormat="1" ht="13.5">
      <c r="A53" s="270">
        <v>8151</v>
      </c>
      <c r="B53" s="193" t="s">
        <v>97</v>
      </c>
      <c r="C53" s="209"/>
      <c r="D53" s="190"/>
      <c r="E53" s="191"/>
      <c r="F53" s="210" t="s">
        <v>363</v>
      </c>
    </row>
    <row r="54" spans="1:6" s="43" customFormat="1" ht="14.25" thickBot="1">
      <c r="A54" s="273">
        <v>8152</v>
      </c>
      <c r="B54" s="211" t="s">
        <v>98</v>
      </c>
      <c r="C54" s="212"/>
      <c r="D54" s="213"/>
      <c r="E54" s="214"/>
      <c r="F54" s="215"/>
    </row>
    <row r="55" spans="1:6" s="43" customFormat="1" ht="41.25" thickBot="1">
      <c r="A55" s="241">
        <v>8160</v>
      </c>
      <c r="B55" s="216" t="s">
        <v>662</v>
      </c>
      <c r="C55" s="217"/>
      <c r="D55" s="218"/>
      <c r="E55" s="219"/>
      <c r="F55" s="220"/>
    </row>
    <row r="56" spans="1:6" s="43" customFormat="1" ht="14.25" thickBot="1">
      <c r="A56" s="245"/>
      <c r="B56" s="221" t="s">
        <v>458</v>
      </c>
      <c r="C56" s="222"/>
      <c r="D56" s="223"/>
      <c r="E56" s="224"/>
      <c r="F56" s="225"/>
    </row>
    <row r="57" spans="1:6" s="3" customFormat="1" ht="41.25" thickBot="1">
      <c r="A57" s="241">
        <v>8161</v>
      </c>
      <c r="B57" s="226" t="s">
        <v>655</v>
      </c>
      <c r="C57" s="217"/>
      <c r="D57" s="227"/>
      <c r="E57" s="228" t="s">
        <v>138</v>
      </c>
      <c r="F57" s="229"/>
    </row>
    <row r="58" spans="1:6" s="3" customFormat="1" ht="14.25">
      <c r="A58" s="269"/>
      <c r="B58" s="230" t="s">
        <v>13</v>
      </c>
      <c r="C58" s="231"/>
      <c r="D58" s="176"/>
      <c r="E58" s="232"/>
      <c r="F58" s="178"/>
    </row>
    <row r="59" spans="1:6" ht="41.25" thickBot="1">
      <c r="A59" s="270">
        <v>8162</v>
      </c>
      <c r="B59" s="193" t="s">
        <v>99</v>
      </c>
      <c r="C59" s="209" t="s">
        <v>74</v>
      </c>
      <c r="D59" s="146"/>
      <c r="E59" s="233" t="s">
        <v>138</v>
      </c>
      <c r="F59" s="155"/>
    </row>
    <row r="60" spans="1:6" s="3" customFormat="1" ht="108.75" thickBot="1">
      <c r="A60" s="199">
        <v>8163</v>
      </c>
      <c r="B60" s="234" t="s">
        <v>100</v>
      </c>
      <c r="C60" s="209" t="s">
        <v>74</v>
      </c>
      <c r="D60" s="227"/>
      <c r="E60" s="228" t="s">
        <v>138</v>
      </c>
      <c r="F60" s="229"/>
    </row>
    <row r="61" spans="1:6" ht="27.75" thickBot="1">
      <c r="A61" s="273">
        <v>8164</v>
      </c>
      <c r="B61" s="211" t="s">
        <v>101</v>
      </c>
      <c r="C61" s="212" t="s">
        <v>75</v>
      </c>
      <c r="D61" s="151"/>
      <c r="E61" s="235" t="s">
        <v>138</v>
      </c>
      <c r="F61" s="236"/>
    </row>
    <row r="62" spans="1:9" s="3" customFormat="1" ht="27.75" thickBot="1">
      <c r="A62" s="241">
        <v>8170</v>
      </c>
      <c r="B62" s="226" t="s">
        <v>656</v>
      </c>
      <c r="C62" s="217"/>
      <c r="D62" s="237"/>
      <c r="E62" s="228"/>
      <c r="F62" s="238"/>
      <c r="I62" s="3" t="s">
        <v>176</v>
      </c>
    </row>
    <row r="63" spans="1:6" s="3" customFormat="1" ht="14.25">
      <c r="A63" s="269"/>
      <c r="B63" s="230" t="s">
        <v>13</v>
      </c>
      <c r="C63" s="231"/>
      <c r="D63" s="239"/>
      <c r="E63" s="232"/>
      <c r="F63" s="240"/>
    </row>
    <row r="64" spans="1:6" ht="40.5">
      <c r="A64" s="270">
        <v>8171</v>
      </c>
      <c r="B64" s="193" t="s">
        <v>102</v>
      </c>
      <c r="C64" s="209" t="s">
        <v>76</v>
      </c>
      <c r="D64" s="146"/>
      <c r="E64" s="233"/>
      <c r="F64" s="155"/>
    </row>
    <row r="65" spans="1:6" ht="14.25" thickBot="1">
      <c r="A65" s="270">
        <v>8172</v>
      </c>
      <c r="B65" s="188" t="s">
        <v>103</v>
      </c>
      <c r="C65" s="209" t="s">
        <v>77</v>
      </c>
      <c r="D65" s="146"/>
      <c r="E65" s="233"/>
      <c r="F65" s="155"/>
    </row>
    <row r="66" spans="1:6" s="3" customFormat="1" ht="41.25" thickBot="1">
      <c r="A66" s="241">
        <v>8190</v>
      </c>
      <c r="B66" s="242" t="s">
        <v>666</v>
      </c>
      <c r="C66" s="243"/>
      <c r="D66" s="227"/>
      <c r="E66" s="244"/>
      <c r="F66" s="229"/>
    </row>
    <row r="67" spans="1:6" s="3" customFormat="1" ht="14.25">
      <c r="A67" s="245"/>
      <c r="B67" s="152" t="s">
        <v>375</v>
      </c>
      <c r="C67" s="246"/>
      <c r="D67" s="247"/>
      <c r="E67" s="248"/>
      <c r="F67" s="249"/>
    </row>
    <row r="68" spans="1:6" ht="27">
      <c r="A68" s="274">
        <v>8191</v>
      </c>
      <c r="B68" s="230" t="s">
        <v>104</v>
      </c>
      <c r="C68" s="250">
        <v>9320</v>
      </c>
      <c r="D68" s="144"/>
      <c r="E68" s="145"/>
      <c r="F68" s="251" t="s">
        <v>363</v>
      </c>
    </row>
    <row r="69" spans="1:6" ht="13.5">
      <c r="A69" s="271"/>
      <c r="B69" s="152" t="s">
        <v>460</v>
      </c>
      <c r="C69" s="252"/>
      <c r="D69" s="146"/>
      <c r="E69" s="147"/>
      <c r="F69" s="155"/>
    </row>
    <row r="70" spans="1:6" ht="67.5">
      <c r="A70" s="271">
        <v>8192</v>
      </c>
      <c r="B70" s="193" t="s">
        <v>105</v>
      </c>
      <c r="C70" s="252"/>
      <c r="D70" s="146"/>
      <c r="E70" s="147"/>
      <c r="F70" s="253" t="s">
        <v>138</v>
      </c>
    </row>
    <row r="71" spans="1:6" ht="27">
      <c r="A71" s="271">
        <v>8193</v>
      </c>
      <c r="B71" s="193" t="s">
        <v>665</v>
      </c>
      <c r="C71" s="252"/>
      <c r="D71" s="146"/>
      <c r="E71" s="187"/>
      <c r="F71" s="253" t="s">
        <v>363</v>
      </c>
    </row>
    <row r="72" spans="1:6" ht="40.5">
      <c r="A72" s="271">
        <v>8194</v>
      </c>
      <c r="B72" s="254" t="s">
        <v>106</v>
      </c>
      <c r="C72" s="255">
        <v>9330</v>
      </c>
      <c r="D72" s="183"/>
      <c r="E72" s="187" t="s">
        <v>138</v>
      </c>
      <c r="F72" s="155"/>
    </row>
    <row r="73" spans="1:6" ht="13.5">
      <c r="A73" s="271"/>
      <c r="B73" s="152" t="s">
        <v>460</v>
      </c>
      <c r="C73" s="255"/>
      <c r="D73" s="183"/>
      <c r="E73" s="187"/>
      <c r="F73" s="155"/>
    </row>
    <row r="74" spans="1:6" ht="40.5">
      <c r="A74" s="271">
        <v>8195</v>
      </c>
      <c r="B74" s="193" t="s">
        <v>107</v>
      </c>
      <c r="C74" s="255"/>
      <c r="D74" s="183"/>
      <c r="E74" s="187" t="s">
        <v>138</v>
      </c>
      <c r="F74" s="155"/>
    </row>
    <row r="75" spans="1:6" ht="40.5">
      <c r="A75" s="275">
        <v>8196</v>
      </c>
      <c r="B75" s="193" t="s">
        <v>108</v>
      </c>
      <c r="C75" s="255"/>
      <c r="D75" s="183"/>
      <c r="E75" s="187" t="s">
        <v>138</v>
      </c>
      <c r="F75" s="155"/>
    </row>
    <row r="76" spans="1:6" ht="40.5">
      <c r="A76" s="271">
        <v>8197</v>
      </c>
      <c r="B76" s="256" t="s">
        <v>109</v>
      </c>
      <c r="C76" s="257"/>
      <c r="D76" s="258" t="s">
        <v>138</v>
      </c>
      <c r="E76" s="259" t="s">
        <v>138</v>
      </c>
      <c r="F76" s="260" t="s">
        <v>138</v>
      </c>
    </row>
    <row r="77" spans="1:6" ht="54">
      <c r="A77" s="271">
        <v>8198</v>
      </c>
      <c r="B77" s="261" t="s">
        <v>110</v>
      </c>
      <c r="C77" s="262"/>
      <c r="D77" s="258" t="s">
        <v>138</v>
      </c>
      <c r="E77" s="233"/>
      <c r="F77" s="155"/>
    </row>
    <row r="78" spans="1:6" ht="67.5">
      <c r="A78" s="271">
        <v>8199</v>
      </c>
      <c r="B78" s="263" t="s">
        <v>657</v>
      </c>
      <c r="C78" s="262"/>
      <c r="D78" s="183"/>
      <c r="E78" s="233"/>
      <c r="F78" s="155"/>
    </row>
    <row r="79" spans="1:6" ht="40.5">
      <c r="A79" s="271" t="s">
        <v>111</v>
      </c>
      <c r="B79" s="264" t="s">
        <v>112</v>
      </c>
      <c r="C79" s="262"/>
      <c r="D79" s="183"/>
      <c r="E79" s="259" t="s">
        <v>138</v>
      </c>
      <c r="F79" s="155"/>
    </row>
    <row r="80" spans="1:6" ht="27">
      <c r="A80" s="271">
        <v>8200</v>
      </c>
      <c r="B80" s="179" t="s">
        <v>663</v>
      </c>
      <c r="C80" s="252"/>
      <c r="D80" s="146"/>
      <c r="E80" s="147"/>
      <c r="F80" s="155"/>
    </row>
    <row r="81" spans="1:6" ht="13.5">
      <c r="A81" s="271"/>
      <c r="B81" s="181" t="s">
        <v>458</v>
      </c>
      <c r="C81" s="252"/>
      <c r="D81" s="146"/>
      <c r="E81" s="147"/>
      <c r="F81" s="155"/>
    </row>
    <row r="82" spans="1:6" ht="27">
      <c r="A82" s="271">
        <v>8210</v>
      </c>
      <c r="B82" s="267" t="s">
        <v>664</v>
      </c>
      <c r="C82" s="252"/>
      <c r="D82" s="146"/>
      <c r="E82" s="233"/>
      <c r="F82" s="155"/>
    </row>
    <row r="83" spans="1:6" ht="13.5">
      <c r="A83" s="270"/>
      <c r="B83" s="193" t="s">
        <v>458</v>
      </c>
      <c r="C83" s="252"/>
      <c r="D83" s="146"/>
      <c r="E83" s="233"/>
      <c r="F83" s="155"/>
    </row>
    <row r="84" spans="1:6" ht="40.5">
      <c r="A84" s="271">
        <v>8211</v>
      </c>
      <c r="B84" s="186" t="s">
        <v>658</v>
      </c>
      <c r="C84" s="252"/>
      <c r="D84" s="146"/>
      <c r="E84" s="187" t="s">
        <v>138</v>
      </c>
      <c r="F84" s="155"/>
    </row>
    <row r="85" spans="1:6" ht="13.5">
      <c r="A85" s="271"/>
      <c r="B85" s="152" t="s">
        <v>460</v>
      </c>
      <c r="C85" s="252"/>
      <c r="D85" s="146"/>
      <c r="E85" s="187"/>
      <c r="F85" s="155"/>
    </row>
    <row r="86" spans="1:6" ht="15" customHeight="1">
      <c r="A86" s="271">
        <v>8212</v>
      </c>
      <c r="B86" s="188" t="s">
        <v>113</v>
      </c>
      <c r="C86" s="209" t="s">
        <v>733</v>
      </c>
      <c r="D86" s="146"/>
      <c r="E86" s="187" t="s">
        <v>138</v>
      </c>
      <c r="F86" s="155"/>
    </row>
    <row r="87" spans="1:6" ht="15" customHeight="1">
      <c r="A87" s="271">
        <v>8213</v>
      </c>
      <c r="B87" s="188" t="s">
        <v>114</v>
      </c>
      <c r="C87" s="209" t="s">
        <v>734</v>
      </c>
      <c r="D87" s="146"/>
      <c r="E87" s="187" t="s">
        <v>138</v>
      </c>
      <c r="F87" s="155"/>
    </row>
    <row r="88" spans="1:6" ht="40.5">
      <c r="A88" s="271">
        <v>8220</v>
      </c>
      <c r="B88" s="186" t="s">
        <v>661</v>
      </c>
      <c r="C88" s="252"/>
      <c r="D88" s="146"/>
      <c r="E88" s="265"/>
      <c r="F88" s="155"/>
    </row>
    <row r="89" spans="1:6" ht="13.5">
      <c r="A89" s="271"/>
      <c r="B89" s="152" t="s">
        <v>458</v>
      </c>
      <c r="C89" s="252"/>
      <c r="D89" s="146"/>
      <c r="E89" s="265"/>
      <c r="F89" s="155"/>
    </row>
    <row r="90" spans="1:6" ht="13.5">
      <c r="A90" s="271">
        <v>8221</v>
      </c>
      <c r="B90" s="186" t="s">
        <v>659</v>
      </c>
      <c r="C90" s="252"/>
      <c r="D90" s="146"/>
      <c r="E90" s="187" t="s">
        <v>138</v>
      </c>
      <c r="F90" s="155"/>
    </row>
    <row r="91" spans="1:6" ht="15.75" customHeight="1">
      <c r="A91" s="271"/>
      <c r="B91" s="152" t="s">
        <v>13</v>
      </c>
      <c r="C91" s="252"/>
      <c r="D91" s="146"/>
      <c r="E91" s="187"/>
      <c r="F91" s="155"/>
    </row>
    <row r="92" spans="1:6" ht="13.5">
      <c r="A92" s="270">
        <v>8222</v>
      </c>
      <c r="B92" s="193" t="s">
        <v>115</v>
      </c>
      <c r="C92" s="209" t="s">
        <v>735</v>
      </c>
      <c r="D92" s="146"/>
      <c r="E92" s="187" t="s">
        <v>138</v>
      </c>
      <c r="F92" s="155"/>
    </row>
    <row r="93" spans="1:6" ht="27">
      <c r="A93" s="270">
        <v>8230</v>
      </c>
      <c r="B93" s="193" t="s">
        <v>116</v>
      </c>
      <c r="C93" s="209" t="s">
        <v>736</v>
      </c>
      <c r="D93" s="146"/>
      <c r="E93" s="187" t="s">
        <v>138</v>
      </c>
      <c r="F93" s="155"/>
    </row>
    <row r="94" spans="1:6" ht="27">
      <c r="A94" s="270">
        <v>8240</v>
      </c>
      <c r="B94" s="186" t="s">
        <v>660</v>
      </c>
      <c r="C94" s="252"/>
      <c r="D94" s="146"/>
      <c r="E94" s="265"/>
      <c r="F94" s="155"/>
    </row>
    <row r="95" spans="1:6" ht="13.5">
      <c r="A95" s="271"/>
      <c r="B95" s="152" t="s">
        <v>13</v>
      </c>
      <c r="C95" s="252"/>
      <c r="D95" s="146"/>
      <c r="E95" s="265"/>
      <c r="F95" s="155"/>
    </row>
    <row r="96" spans="1:6" ht="15.75" customHeight="1">
      <c r="A96" s="270">
        <v>8241</v>
      </c>
      <c r="B96" s="193" t="s">
        <v>117</v>
      </c>
      <c r="C96" s="209" t="s">
        <v>735</v>
      </c>
      <c r="D96" s="146"/>
      <c r="E96" s="147"/>
      <c r="F96" s="155"/>
    </row>
    <row r="97" spans="1:6" ht="27.75" thickBot="1">
      <c r="A97" s="272">
        <v>8250</v>
      </c>
      <c r="B97" s="194" t="s">
        <v>118</v>
      </c>
      <c r="C97" s="266" t="s">
        <v>736</v>
      </c>
      <c r="D97" s="196"/>
      <c r="E97" s="205"/>
      <c r="F97" s="198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</sheetData>
  <sheetProtection/>
  <mergeCells count="12">
    <mergeCell ref="E20:F20"/>
    <mergeCell ref="B20:C20"/>
    <mergeCell ref="A2:E2"/>
    <mergeCell ref="A4:E4"/>
    <mergeCell ref="B7:B8"/>
    <mergeCell ref="A7:A8"/>
    <mergeCell ref="D20:D21"/>
    <mergeCell ref="C7:C8"/>
    <mergeCell ref="A15:F15"/>
    <mergeCell ref="A17:F17"/>
    <mergeCell ref="D7:E7"/>
    <mergeCell ref="A20:A21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84"/>
  <sheetViews>
    <sheetView tabSelected="1" view="pageLayout" workbookViewId="0" topLeftCell="A677">
      <selection activeCell="F679" sqref="E679:G685"/>
    </sheetView>
  </sheetViews>
  <sheetFormatPr defaultColWidth="9.140625" defaultRowHeight="12.75"/>
  <cols>
    <col min="1" max="1" width="6.140625" style="52" customWidth="1"/>
    <col min="2" max="2" width="4.7109375" style="126" customWidth="1"/>
    <col min="3" max="3" width="5.28125" style="127" customWidth="1"/>
    <col min="4" max="4" width="5.7109375" style="128" customWidth="1"/>
    <col min="5" max="5" width="48.7109375" style="122" customWidth="1"/>
    <col min="6" max="6" width="14.57421875" style="47" customWidth="1"/>
    <col min="7" max="7" width="13.7109375" style="47" customWidth="1"/>
    <col min="8" max="8" width="13.421875" style="47" customWidth="1"/>
    <col min="9" max="9" width="9.140625" style="47" customWidth="1"/>
    <col min="10" max="10" width="11.140625" style="47" bestFit="1" customWidth="1"/>
    <col min="11" max="11" width="12.28125" style="47" bestFit="1" customWidth="1"/>
    <col min="12" max="16384" width="9.140625" style="47" customWidth="1"/>
  </cols>
  <sheetData>
    <row r="1" spans="7:8" s="500" customFormat="1" ht="36" customHeight="1">
      <c r="G1" s="600" t="s">
        <v>828</v>
      </c>
      <c r="H1" s="600"/>
    </row>
    <row r="2" spans="7:8" s="500" customFormat="1" ht="21" customHeight="1">
      <c r="G2" s="600"/>
      <c r="H2" s="600"/>
    </row>
    <row r="3" spans="1:8" ht="20.25">
      <c r="A3" s="601" t="s">
        <v>473</v>
      </c>
      <c r="B3" s="601"/>
      <c r="C3" s="601"/>
      <c r="D3" s="601"/>
      <c r="E3" s="601"/>
      <c r="F3" s="601"/>
      <c r="G3" s="601"/>
      <c r="H3" s="601"/>
    </row>
    <row r="4" spans="1:8" ht="36" customHeight="1">
      <c r="A4" s="570" t="s">
        <v>474</v>
      </c>
      <c r="B4" s="570"/>
      <c r="C4" s="570"/>
      <c r="D4" s="570"/>
      <c r="E4" s="570"/>
      <c r="F4" s="570"/>
      <c r="G4" s="570"/>
      <c r="H4" s="570"/>
    </row>
    <row r="5" spans="6:8" s="500" customFormat="1" ht="16.5" customHeight="1" thickBot="1">
      <c r="F5" s="501"/>
      <c r="G5" s="505"/>
      <c r="H5" s="506" t="s">
        <v>791</v>
      </c>
    </row>
    <row r="6" spans="1:8" s="57" customFormat="1" ht="15.75" customHeight="1" thickBot="1">
      <c r="A6" s="571" t="s">
        <v>444</v>
      </c>
      <c r="B6" s="602" t="s">
        <v>651</v>
      </c>
      <c r="C6" s="604" t="s">
        <v>446</v>
      </c>
      <c r="D6" s="606" t="s">
        <v>447</v>
      </c>
      <c r="E6" s="579" t="s">
        <v>475</v>
      </c>
      <c r="F6" s="559" t="s">
        <v>476</v>
      </c>
      <c r="G6" s="567" t="s">
        <v>450</v>
      </c>
      <c r="H6" s="568"/>
    </row>
    <row r="7" spans="1:8" s="58" customFormat="1" ht="56.25" customHeight="1" thickBot="1">
      <c r="A7" s="572"/>
      <c r="B7" s="603"/>
      <c r="C7" s="605"/>
      <c r="D7" s="607"/>
      <c r="E7" s="580"/>
      <c r="F7" s="560"/>
      <c r="G7" s="276" t="s">
        <v>372</v>
      </c>
      <c r="H7" s="276" t="s">
        <v>373</v>
      </c>
    </row>
    <row r="8" spans="1:8" s="65" customFormat="1" ht="18" thickBot="1">
      <c r="A8" s="59">
        <v>1</v>
      </c>
      <c r="B8" s="60">
        <v>2</v>
      </c>
      <c r="C8" s="60">
        <v>3</v>
      </c>
      <c r="D8" s="61">
        <v>4</v>
      </c>
      <c r="E8" s="62">
        <v>5</v>
      </c>
      <c r="F8" s="62">
        <v>6</v>
      </c>
      <c r="G8" s="63">
        <v>7</v>
      </c>
      <c r="H8" s="64">
        <v>8</v>
      </c>
    </row>
    <row r="9" spans="1:11" s="71" customFormat="1" ht="45" thickBot="1">
      <c r="A9" s="66">
        <v>2000</v>
      </c>
      <c r="B9" s="67" t="s">
        <v>362</v>
      </c>
      <c r="C9" s="68" t="s">
        <v>363</v>
      </c>
      <c r="D9" s="69" t="s">
        <v>363</v>
      </c>
      <c r="E9" s="70" t="s">
        <v>93</v>
      </c>
      <c r="F9" s="527">
        <f>+G9+H9</f>
        <v>687458.1</v>
      </c>
      <c r="G9" s="528">
        <f>+G14+G66+G75+G249+G326+G355+G386+G393+G465+G473+G485+G550+G590+G657+G678</f>
        <v>661418.1</v>
      </c>
      <c r="H9" s="529">
        <f>+H14+H66+H189+H322+H360+H397+H546</f>
        <v>26040</v>
      </c>
      <c r="J9" s="515"/>
      <c r="K9" s="515">
        <f>+F9-'Հատված 1'!D12</f>
        <v>0</v>
      </c>
    </row>
    <row r="10" spans="1:8" s="77" customFormat="1" ht="64.5" customHeight="1">
      <c r="A10" s="72">
        <v>2100</v>
      </c>
      <c r="B10" s="73" t="s">
        <v>153</v>
      </c>
      <c r="C10" s="156">
        <v>0</v>
      </c>
      <c r="D10" s="157">
        <v>0</v>
      </c>
      <c r="E10" s="76" t="s">
        <v>478</v>
      </c>
      <c r="F10" s="530">
        <f>+G10+H10</f>
        <v>231402</v>
      </c>
      <c r="G10" s="531">
        <f>+G12+G56+G461</f>
        <v>229402</v>
      </c>
      <c r="H10" s="531">
        <f>+H12+H56+H461</f>
        <v>2000</v>
      </c>
    </row>
    <row r="11" spans="1:8" ht="17.25">
      <c r="A11" s="78"/>
      <c r="B11" s="73"/>
      <c r="C11" s="156"/>
      <c r="D11" s="157"/>
      <c r="E11" s="79" t="s">
        <v>458</v>
      </c>
      <c r="F11" s="532"/>
      <c r="G11" s="533"/>
      <c r="H11" s="534"/>
    </row>
    <row r="12" spans="1:8" s="90" customFormat="1" ht="46.5" customHeight="1">
      <c r="A12" s="83">
        <v>2110</v>
      </c>
      <c r="B12" s="73" t="s">
        <v>153</v>
      </c>
      <c r="C12" s="158">
        <v>1</v>
      </c>
      <c r="D12" s="159">
        <v>0</v>
      </c>
      <c r="E12" s="86" t="s">
        <v>459</v>
      </c>
      <c r="F12" s="519">
        <f>+G12+H12</f>
        <v>182899</v>
      </c>
      <c r="G12" s="520">
        <f>+G14</f>
        <v>181899</v>
      </c>
      <c r="H12" s="524">
        <f>+H14</f>
        <v>1000</v>
      </c>
    </row>
    <row r="13" spans="1:8" s="90" customFormat="1" ht="17.25">
      <c r="A13" s="83"/>
      <c r="B13" s="73"/>
      <c r="C13" s="158"/>
      <c r="D13" s="159"/>
      <c r="E13" s="79" t="s">
        <v>460</v>
      </c>
      <c r="F13" s="519"/>
      <c r="G13" s="520"/>
      <c r="H13" s="524"/>
    </row>
    <row r="14" spans="1:8" ht="27">
      <c r="A14" s="83">
        <v>2111</v>
      </c>
      <c r="B14" s="91" t="s">
        <v>153</v>
      </c>
      <c r="C14" s="160">
        <v>1</v>
      </c>
      <c r="D14" s="161">
        <v>1</v>
      </c>
      <c r="E14" s="79" t="s">
        <v>461</v>
      </c>
      <c r="F14" s="517">
        <f>+G14+H14</f>
        <v>182899</v>
      </c>
      <c r="G14" s="518">
        <f>+G16+G17+G18+G19+G20+G21+G22+G23+G24+G25+G26+G27+G28+G29+G30+G31+G32+G33+G34+G35</f>
        <v>181899</v>
      </c>
      <c r="H14" s="535">
        <f>+H36</f>
        <v>1000</v>
      </c>
    </row>
    <row r="15" spans="1:8" ht="40.5">
      <c r="A15" s="83"/>
      <c r="B15" s="91"/>
      <c r="C15" s="160"/>
      <c r="D15" s="161"/>
      <c r="E15" s="79" t="s">
        <v>477</v>
      </c>
      <c r="F15" s="437"/>
      <c r="G15" s="438"/>
      <c r="H15" s="436"/>
    </row>
    <row r="16" spans="1:8" ht="17.25">
      <c r="A16" s="83"/>
      <c r="B16" s="91"/>
      <c r="C16" s="160"/>
      <c r="D16" s="161"/>
      <c r="E16" s="426" t="s">
        <v>804</v>
      </c>
      <c r="F16" s="437">
        <f>+G16</f>
        <v>123000</v>
      </c>
      <c r="G16" s="438">
        <v>123000</v>
      </c>
      <c r="H16" s="436"/>
    </row>
    <row r="17" spans="1:8" ht="27">
      <c r="A17" s="83"/>
      <c r="B17" s="91"/>
      <c r="C17" s="160"/>
      <c r="D17" s="161"/>
      <c r="E17" s="426" t="s">
        <v>805</v>
      </c>
      <c r="F17" s="437">
        <f>+G17</f>
        <v>40000</v>
      </c>
      <c r="G17" s="438">
        <f>45000-5000</f>
        <v>40000</v>
      </c>
      <c r="H17" s="436"/>
    </row>
    <row r="18" spans="1:8" ht="17.25">
      <c r="A18" s="83"/>
      <c r="B18" s="91"/>
      <c r="C18" s="160"/>
      <c r="D18" s="161"/>
      <c r="E18" s="426" t="s">
        <v>806</v>
      </c>
      <c r="F18" s="437">
        <f>+G18</f>
        <v>5500</v>
      </c>
      <c r="G18" s="438">
        <f>6000-500</f>
        <v>5500</v>
      </c>
      <c r="H18" s="436"/>
    </row>
    <row r="19" spans="1:8" ht="17.25">
      <c r="A19" s="83"/>
      <c r="B19" s="91"/>
      <c r="C19" s="160"/>
      <c r="D19" s="161"/>
      <c r="E19" s="426" t="s">
        <v>807</v>
      </c>
      <c r="F19" s="437">
        <f aca="true" t="shared" si="0" ref="F19:F35">+G19</f>
        <v>179</v>
      </c>
      <c r="G19" s="438">
        <v>179</v>
      </c>
      <c r="H19" s="436"/>
    </row>
    <row r="20" spans="1:8" ht="17.25">
      <c r="A20" s="83"/>
      <c r="B20" s="91"/>
      <c r="C20" s="160"/>
      <c r="D20" s="161"/>
      <c r="E20" s="426" t="s">
        <v>808</v>
      </c>
      <c r="F20" s="437">
        <f t="shared" si="0"/>
        <v>2500</v>
      </c>
      <c r="G20" s="438">
        <v>2500</v>
      </c>
      <c r="H20" s="436"/>
    </row>
    <row r="21" spans="1:8" ht="17.25">
      <c r="A21" s="83"/>
      <c r="B21" s="91"/>
      <c r="C21" s="160"/>
      <c r="D21" s="161"/>
      <c r="E21" s="426" t="s">
        <v>809</v>
      </c>
      <c r="F21" s="437">
        <f t="shared" si="0"/>
        <v>120</v>
      </c>
      <c r="G21" s="438">
        <v>120</v>
      </c>
      <c r="H21" s="436"/>
    </row>
    <row r="22" spans="1:8" ht="17.25">
      <c r="A22" s="83"/>
      <c r="B22" s="91"/>
      <c r="C22" s="160"/>
      <c r="D22" s="161"/>
      <c r="E22" s="426" t="s">
        <v>810</v>
      </c>
      <c r="F22" s="437">
        <f t="shared" si="0"/>
        <v>2000</v>
      </c>
      <c r="G22" s="438">
        <v>2000</v>
      </c>
      <c r="H22" s="436"/>
    </row>
    <row r="23" spans="1:8" ht="17.25">
      <c r="A23" s="83"/>
      <c r="B23" s="91"/>
      <c r="C23" s="160"/>
      <c r="D23" s="161"/>
      <c r="E23" s="426" t="s">
        <v>811</v>
      </c>
      <c r="F23" s="437">
        <f t="shared" si="0"/>
        <v>1000</v>
      </c>
      <c r="G23" s="438">
        <v>1000</v>
      </c>
      <c r="H23" s="436"/>
    </row>
    <row r="24" spans="1:8" ht="17.25">
      <c r="A24" s="83"/>
      <c r="B24" s="91"/>
      <c r="C24" s="160"/>
      <c r="D24" s="161"/>
      <c r="E24" s="426" t="s">
        <v>812</v>
      </c>
      <c r="F24" s="437">
        <f t="shared" si="0"/>
        <v>1000</v>
      </c>
      <c r="G24" s="438">
        <v>1000</v>
      </c>
      <c r="H24" s="436"/>
    </row>
    <row r="25" spans="1:8" ht="27">
      <c r="A25" s="83"/>
      <c r="B25" s="91"/>
      <c r="C25" s="160"/>
      <c r="D25" s="161"/>
      <c r="E25" s="426" t="s">
        <v>813</v>
      </c>
      <c r="F25" s="437">
        <f t="shared" si="0"/>
        <v>300</v>
      </c>
      <c r="G25" s="438">
        <v>300</v>
      </c>
      <c r="H25" s="436"/>
    </row>
    <row r="26" spans="1:8" ht="17.25">
      <c r="A26" s="83"/>
      <c r="B26" s="91"/>
      <c r="C26" s="160"/>
      <c r="D26" s="161"/>
      <c r="E26" s="426" t="s">
        <v>814</v>
      </c>
      <c r="F26" s="437">
        <f t="shared" si="0"/>
        <v>400</v>
      </c>
      <c r="G26" s="438">
        <v>400</v>
      </c>
      <c r="H26" s="436"/>
    </row>
    <row r="27" spans="1:8" ht="17.25">
      <c r="A27" s="83"/>
      <c r="B27" s="91"/>
      <c r="C27" s="160"/>
      <c r="D27" s="161"/>
      <c r="E27" s="426" t="s">
        <v>775</v>
      </c>
      <c r="F27" s="437">
        <f t="shared" si="0"/>
        <v>1200</v>
      </c>
      <c r="G27" s="438">
        <v>1200</v>
      </c>
      <c r="H27" s="436"/>
    </row>
    <row r="28" spans="1:8" ht="17.25">
      <c r="A28" s="83"/>
      <c r="B28" s="91"/>
      <c r="C28" s="160"/>
      <c r="D28" s="161"/>
      <c r="E28" s="426" t="s">
        <v>783</v>
      </c>
      <c r="F28" s="437">
        <f t="shared" si="0"/>
        <v>300</v>
      </c>
      <c r="G28" s="438">
        <v>300</v>
      </c>
      <c r="H28" s="436"/>
    </row>
    <row r="29" spans="1:8" ht="17.25">
      <c r="A29" s="83"/>
      <c r="B29" s="91"/>
      <c r="C29" s="160"/>
      <c r="D29" s="161"/>
      <c r="E29" s="426" t="s">
        <v>815</v>
      </c>
      <c r="F29" s="437">
        <f t="shared" si="0"/>
        <v>200</v>
      </c>
      <c r="G29" s="438">
        <v>200</v>
      </c>
      <c r="H29" s="436"/>
    </row>
    <row r="30" spans="1:8" ht="27">
      <c r="A30" s="83"/>
      <c r="B30" s="91"/>
      <c r="C30" s="160"/>
      <c r="D30" s="161"/>
      <c r="E30" s="426" t="s">
        <v>816</v>
      </c>
      <c r="F30" s="437">
        <f t="shared" si="0"/>
        <v>500</v>
      </c>
      <c r="G30" s="438">
        <v>500</v>
      </c>
      <c r="H30" s="436"/>
    </row>
    <row r="31" spans="1:8" ht="17.25">
      <c r="A31" s="83"/>
      <c r="B31" s="91"/>
      <c r="C31" s="160"/>
      <c r="D31" s="161"/>
      <c r="E31" s="426" t="s">
        <v>785</v>
      </c>
      <c r="F31" s="437">
        <f t="shared" si="0"/>
        <v>900</v>
      </c>
      <c r="G31" s="438">
        <v>900</v>
      </c>
      <c r="H31" s="436"/>
    </row>
    <row r="32" spans="1:8" ht="17.25">
      <c r="A32" s="83"/>
      <c r="B32" s="91"/>
      <c r="C32" s="160"/>
      <c r="D32" s="161"/>
      <c r="E32" s="426" t="s">
        <v>817</v>
      </c>
      <c r="F32" s="437">
        <f t="shared" si="0"/>
        <v>600</v>
      </c>
      <c r="G32" s="438">
        <v>600</v>
      </c>
      <c r="H32" s="436"/>
    </row>
    <row r="33" spans="1:8" ht="17.25">
      <c r="A33" s="83"/>
      <c r="B33" s="91"/>
      <c r="C33" s="160"/>
      <c r="D33" s="161"/>
      <c r="E33" s="426" t="s">
        <v>795</v>
      </c>
      <c r="F33" s="437">
        <f t="shared" si="0"/>
        <v>800</v>
      </c>
      <c r="G33" s="438">
        <v>800</v>
      </c>
      <c r="H33" s="436"/>
    </row>
    <row r="34" spans="1:8" ht="17.25">
      <c r="A34" s="83"/>
      <c r="B34" s="91"/>
      <c r="C34" s="160"/>
      <c r="D34" s="161"/>
      <c r="E34" s="426" t="s">
        <v>776</v>
      </c>
      <c r="F34" s="437">
        <f t="shared" si="0"/>
        <v>1000</v>
      </c>
      <c r="G34" s="438">
        <v>1000</v>
      </c>
      <c r="H34" s="436"/>
    </row>
    <row r="35" spans="1:8" ht="17.25">
      <c r="A35" s="83"/>
      <c r="B35" s="91"/>
      <c r="C35" s="160"/>
      <c r="D35" s="161"/>
      <c r="E35" s="426" t="s">
        <v>818</v>
      </c>
      <c r="F35" s="437">
        <f t="shared" si="0"/>
        <v>400</v>
      </c>
      <c r="G35" s="438">
        <v>400</v>
      </c>
      <c r="H35" s="436"/>
    </row>
    <row r="36" spans="1:8" ht="17.25">
      <c r="A36" s="83"/>
      <c r="B36" s="91"/>
      <c r="C36" s="160"/>
      <c r="D36" s="161"/>
      <c r="E36" s="426" t="s">
        <v>778</v>
      </c>
      <c r="F36" s="437">
        <f>+H36</f>
        <v>1000</v>
      </c>
      <c r="G36" s="438"/>
      <c r="H36" s="436">
        <v>1000</v>
      </c>
    </row>
    <row r="37" spans="1:8" ht="17.25" hidden="1">
      <c r="A37" s="83"/>
      <c r="B37" s="91"/>
      <c r="C37" s="160"/>
      <c r="D37" s="161"/>
      <c r="E37" s="79" t="s">
        <v>82</v>
      </c>
      <c r="F37" s="437"/>
      <c r="G37" s="438"/>
      <c r="H37" s="436"/>
    </row>
    <row r="38" spans="1:8" ht="27" hidden="1">
      <c r="A38" s="83">
        <v>2112</v>
      </c>
      <c r="B38" s="91" t="s">
        <v>153</v>
      </c>
      <c r="C38" s="160">
        <v>1</v>
      </c>
      <c r="D38" s="161">
        <v>2</v>
      </c>
      <c r="E38" s="79" t="s">
        <v>462</v>
      </c>
      <c r="F38" s="437"/>
      <c r="G38" s="438"/>
      <c r="H38" s="436"/>
    </row>
    <row r="39" spans="1:8" ht="40.5" hidden="1">
      <c r="A39" s="83"/>
      <c r="B39" s="91"/>
      <c r="C39" s="160"/>
      <c r="D39" s="161"/>
      <c r="E39" s="79" t="s">
        <v>477</v>
      </c>
      <c r="F39" s="437"/>
      <c r="G39" s="438"/>
      <c r="H39" s="436"/>
    </row>
    <row r="40" spans="1:8" ht="17.25" hidden="1">
      <c r="A40" s="83"/>
      <c r="B40" s="91"/>
      <c r="C40" s="160"/>
      <c r="D40" s="161"/>
      <c r="E40" s="79" t="s">
        <v>82</v>
      </c>
      <c r="F40" s="437"/>
      <c r="G40" s="438"/>
      <c r="H40" s="436"/>
    </row>
    <row r="41" spans="1:8" ht="17.25" hidden="1">
      <c r="A41" s="83"/>
      <c r="B41" s="91"/>
      <c r="C41" s="160"/>
      <c r="D41" s="161"/>
      <c r="E41" s="79" t="s">
        <v>82</v>
      </c>
      <c r="F41" s="437"/>
      <c r="G41" s="438"/>
      <c r="H41" s="436"/>
    </row>
    <row r="42" spans="1:8" ht="17.25" hidden="1">
      <c r="A42" s="83">
        <v>2113</v>
      </c>
      <c r="B42" s="91" t="s">
        <v>153</v>
      </c>
      <c r="C42" s="160">
        <v>1</v>
      </c>
      <c r="D42" s="161">
        <v>3</v>
      </c>
      <c r="E42" s="79" t="s">
        <v>463</v>
      </c>
      <c r="F42" s="437"/>
      <c r="G42" s="438"/>
      <c r="H42" s="436"/>
    </row>
    <row r="43" spans="1:8" ht="40.5" hidden="1">
      <c r="A43" s="83"/>
      <c r="B43" s="91"/>
      <c r="C43" s="160"/>
      <c r="D43" s="161"/>
      <c r="E43" s="79" t="s">
        <v>477</v>
      </c>
      <c r="F43" s="437"/>
      <c r="G43" s="438"/>
      <c r="H43" s="436"/>
    </row>
    <row r="44" spans="1:8" ht="17.25" hidden="1">
      <c r="A44" s="83"/>
      <c r="B44" s="91"/>
      <c r="C44" s="160"/>
      <c r="D44" s="161"/>
      <c r="E44" s="79" t="s">
        <v>82</v>
      </c>
      <c r="F44" s="437"/>
      <c r="G44" s="438"/>
      <c r="H44" s="436"/>
    </row>
    <row r="45" spans="1:8" ht="17.25" hidden="1">
      <c r="A45" s="83"/>
      <c r="B45" s="91"/>
      <c r="C45" s="160"/>
      <c r="D45" s="161"/>
      <c r="E45" s="79" t="s">
        <v>82</v>
      </c>
      <c r="F45" s="437"/>
      <c r="G45" s="438"/>
      <c r="H45" s="436"/>
    </row>
    <row r="46" spans="1:8" ht="21" customHeight="1" hidden="1">
      <c r="A46" s="83">
        <v>2120</v>
      </c>
      <c r="B46" s="73" t="s">
        <v>153</v>
      </c>
      <c r="C46" s="158">
        <v>2</v>
      </c>
      <c r="D46" s="159">
        <v>0</v>
      </c>
      <c r="E46" s="86" t="s">
        <v>464</v>
      </c>
      <c r="F46" s="437"/>
      <c r="G46" s="438"/>
      <c r="H46" s="436"/>
    </row>
    <row r="47" spans="1:8" s="90" customFormat="1" ht="10.5" customHeight="1" hidden="1">
      <c r="A47" s="83"/>
      <c r="B47" s="73"/>
      <c r="C47" s="158"/>
      <c r="D47" s="159"/>
      <c r="E47" s="79" t="s">
        <v>460</v>
      </c>
      <c r="F47" s="519"/>
      <c r="G47" s="520"/>
      <c r="H47" s="524"/>
    </row>
    <row r="48" spans="1:8" ht="16.5" customHeight="1" hidden="1">
      <c r="A48" s="83">
        <v>2121</v>
      </c>
      <c r="B48" s="91" t="s">
        <v>153</v>
      </c>
      <c r="C48" s="160">
        <v>2</v>
      </c>
      <c r="D48" s="161">
        <v>1</v>
      </c>
      <c r="E48" s="97" t="s">
        <v>465</v>
      </c>
      <c r="F48" s="437"/>
      <c r="G48" s="438"/>
      <c r="H48" s="436"/>
    </row>
    <row r="49" spans="1:8" ht="40.5" hidden="1">
      <c r="A49" s="83"/>
      <c r="B49" s="91"/>
      <c r="C49" s="160"/>
      <c r="D49" s="161"/>
      <c r="E49" s="79" t="s">
        <v>477</v>
      </c>
      <c r="F49" s="437"/>
      <c r="G49" s="438"/>
      <c r="H49" s="436"/>
    </row>
    <row r="50" spans="1:8" ht="17.25" hidden="1">
      <c r="A50" s="83"/>
      <c r="B50" s="91"/>
      <c r="C50" s="160"/>
      <c r="D50" s="161"/>
      <c r="E50" s="79" t="s">
        <v>82</v>
      </c>
      <c r="F50" s="437"/>
      <c r="G50" s="438"/>
      <c r="H50" s="436"/>
    </row>
    <row r="51" spans="1:8" ht="17.25" hidden="1">
      <c r="A51" s="83"/>
      <c r="B51" s="91"/>
      <c r="C51" s="160"/>
      <c r="D51" s="161"/>
      <c r="E51" s="79" t="s">
        <v>82</v>
      </c>
      <c r="F51" s="437"/>
      <c r="G51" s="438"/>
      <c r="H51" s="436"/>
    </row>
    <row r="52" spans="1:8" ht="27" hidden="1">
      <c r="A52" s="83">
        <v>2122</v>
      </c>
      <c r="B52" s="91" t="s">
        <v>153</v>
      </c>
      <c r="C52" s="160">
        <v>2</v>
      </c>
      <c r="D52" s="161">
        <v>2</v>
      </c>
      <c r="E52" s="79" t="s">
        <v>466</v>
      </c>
      <c r="F52" s="437"/>
      <c r="G52" s="438"/>
      <c r="H52" s="436"/>
    </row>
    <row r="53" spans="1:8" ht="40.5" hidden="1">
      <c r="A53" s="83"/>
      <c r="B53" s="91"/>
      <c r="C53" s="160"/>
      <c r="D53" s="161"/>
      <c r="E53" s="79" t="s">
        <v>477</v>
      </c>
      <c r="F53" s="437"/>
      <c r="G53" s="438"/>
      <c r="H53" s="436"/>
    </row>
    <row r="54" spans="1:8" ht="17.25" hidden="1">
      <c r="A54" s="83"/>
      <c r="B54" s="91"/>
      <c r="C54" s="160"/>
      <c r="D54" s="161"/>
      <c r="E54" s="79" t="s">
        <v>82</v>
      </c>
      <c r="F54" s="437"/>
      <c r="G54" s="438"/>
      <c r="H54" s="436"/>
    </row>
    <row r="55" spans="1:8" ht="17.25" hidden="1">
      <c r="A55" s="83"/>
      <c r="B55" s="91"/>
      <c r="C55" s="160"/>
      <c r="D55" s="161"/>
      <c r="E55" s="79" t="s">
        <v>82</v>
      </c>
      <c r="F55" s="437"/>
      <c r="G55" s="438"/>
      <c r="H55" s="436"/>
    </row>
    <row r="56" spans="1:8" ht="20.25" customHeight="1">
      <c r="A56" s="83">
        <v>2130</v>
      </c>
      <c r="B56" s="73" t="s">
        <v>153</v>
      </c>
      <c r="C56" s="158">
        <v>3</v>
      </c>
      <c r="D56" s="159">
        <v>0</v>
      </c>
      <c r="E56" s="86" t="s">
        <v>467</v>
      </c>
      <c r="F56" s="517">
        <f>+G56+H56</f>
        <v>7703</v>
      </c>
      <c r="G56" s="518">
        <f>+G66+G75</f>
        <v>6703</v>
      </c>
      <c r="H56" s="535">
        <f>+H66+H75</f>
        <v>1000</v>
      </c>
    </row>
    <row r="57" spans="1:8" s="90" customFormat="1" ht="17.25" hidden="1">
      <c r="A57" s="83"/>
      <c r="B57" s="73"/>
      <c r="C57" s="158"/>
      <c r="D57" s="159"/>
      <c r="E57" s="79" t="s">
        <v>460</v>
      </c>
      <c r="F57" s="519"/>
      <c r="G57" s="520"/>
      <c r="H57" s="524"/>
    </row>
    <row r="58" spans="1:8" ht="27" hidden="1">
      <c r="A58" s="83">
        <v>2131</v>
      </c>
      <c r="B58" s="91" t="s">
        <v>153</v>
      </c>
      <c r="C58" s="160">
        <v>3</v>
      </c>
      <c r="D58" s="161">
        <v>1</v>
      </c>
      <c r="E58" s="79" t="s">
        <v>468</v>
      </c>
      <c r="F58" s="437"/>
      <c r="G58" s="438"/>
      <c r="H58" s="436"/>
    </row>
    <row r="59" spans="1:8" ht="40.5" hidden="1">
      <c r="A59" s="83"/>
      <c r="B59" s="91"/>
      <c r="C59" s="160"/>
      <c r="D59" s="161"/>
      <c r="E59" s="79" t="s">
        <v>477</v>
      </c>
      <c r="F59" s="437"/>
      <c r="G59" s="438"/>
      <c r="H59" s="436"/>
    </row>
    <row r="60" spans="1:8" ht="17.25" hidden="1">
      <c r="A60" s="83"/>
      <c r="B60" s="91"/>
      <c r="C60" s="160"/>
      <c r="D60" s="161"/>
      <c r="E60" s="79" t="s">
        <v>82</v>
      </c>
      <c r="F60" s="437"/>
      <c r="G60" s="438"/>
      <c r="H60" s="436"/>
    </row>
    <row r="61" spans="1:8" ht="17.25" hidden="1">
      <c r="A61" s="83"/>
      <c r="B61" s="91"/>
      <c r="C61" s="160"/>
      <c r="D61" s="161"/>
      <c r="E61" s="79" t="s">
        <v>82</v>
      </c>
      <c r="F61" s="437"/>
      <c r="G61" s="438"/>
      <c r="H61" s="436"/>
    </row>
    <row r="62" spans="1:8" ht="14.25" customHeight="1" hidden="1">
      <c r="A62" s="83">
        <v>2132</v>
      </c>
      <c r="B62" s="91" t="s">
        <v>153</v>
      </c>
      <c r="C62" s="160">
        <v>3</v>
      </c>
      <c r="D62" s="161">
        <v>2</v>
      </c>
      <c r="E62" s="79" t="s">
        <v>469</v>
      </c>
      <c r="F62" s="437"/>
      <c r="G62" s="438"/>
      <c r="H62" s="436"/>
    </row>
    <row r="63" spans="1:8" ht="40.5" hidden="1">
      <c r="A63" s="83"/>
      <c r="B63" s="91"/>
      <c r="C63" s="160"/>
      <c r="D63" s="161"/>
      <c r="E63" s="79" t="s">
        <v>477</v>
      </c>
      <c r="F63" s="437"/>
      <c r="G63" s="438"/>
      <c r="H63" s="436"/>
    </row>
    <row r="64" spans="1:8" ht="17.25" hidden="1">
      <c r="A64" s="83"/>
      <c r="B64" s="91"/>
      <c r="C64" s="160"/>
      <c r="D64" s="161"/>
      <c r="E64" s="79" t="s">
        <v>82</v>
      </c>
      <c r="F64" s="437"/>
      <c r="G64" s="438"/>
      <c r="H64" s="436"/>
    </row>
    <row r="65" spans="1:8" ht="17.25" hidden="1">
      <c r="A65" s="83"/>
      <c r="B65" s="91"/>
      <c r="C65" s="160"/>
      <c r="D65" s="161"/>
      <c r="E65" s="79" t="s">
        <v>82</v>
      </c>
      <c r="F65" s="437"/>
      <c r="G65" s="438"/>
      <c r="H65" s="436"/>
    </row>
    <row r="66" spans="1:8" ht="17.25">
      <c r="A66" s="83">
        <v>2133</v>
      </c>
      <c r="B66" s="91" t="s">
        <v>153</v>
      </c>
      <c r="C66" s="160">
        <v>3</v>
      </c>
      <c r="D66" s="161">
        <v>3</v>
      </c>
      <c r="E66" s="79" t="s">
        <v>470</v>
      </c>
      <c r="F66" s="517">
        <f>+G66+H66</f>
        <v>4000</v>
      </c>
      <c r="G66" s="518">
        <f>+G68+G69+G70+G71+G72</f>
        <v>3000</v>
      </c>
      <c r="H66" s="535">
        <f>+H73+H74</f>
        <v>1000</v>
      </c>
    </row>
    <row r="67" spans="1:8" ht="40.5">
      <c r="A67" s="83"/>
      <c r="B67" s="91"/>
      <c r="C67" s="160"/>
      <c r="D67" s="161"/>
      <c r="E67" s="79" t="s">
        <v>477</v>
      </c>
      <c r="F67" s="437"/>
      <c r="G67" s="438"/>
      <c r="H67" s="436"/>
    </row>
    <row r="68" spans="1:8" ht="17.25">
      <c r="A68" s="83"/>
      <c r="B68" s="91"/>
      <c r="C68" s="160"/>
      <c r="D68" s="161"/>
      <c r="E68" s="426" t="s">
        <v>783</v>
      </c>
      <c r="F68" s="437">
        <f>+G68</f>
        <v>500</v>
      </c>
      <c r="G68" s="438">
        <v>500</v>
      </c>
      <c r="H68" s="436"/>
    </row>
    <row r="69" spans="1:8" ht="17.25">
      <c r="A69" s="83"/>
      <c r="B69" s="91"/>
      <c r="C69" s="160"/>
      <c r="D69" s="161"/>
      <c r="E69" s="426" t="s">
        <v>815</v>
      </c>
      <c r="F69" s="437">
        <f>+G69</f>
        <v>500</v>
      </c>
      <c r="G69" s="438">
        <v>500</v>
      </c>
      <c r="H69" s="436"/>
    </row>
    <row r="70" spans="1:8" ht="17.25">
      <c r="A70" s="83"/>
      <c r="B70" s="91"/>
      <c r="C70" s="160"/>
      <c r="D70" s="161"/>
      <c r="E70" s="426" t="s">
        <v>817</v>
      </c>
      <c r="F70" s="437">
        <f>+G70</f>
        <v>1000</v>
      </c>
      <c r="G70" s="438">
        <v>1000</v>
      </c>
      <c r="H70" s="436"/>
    </row>
    <row r="71" spans="1:8" ht="17.25">
      <c r="A71" s="83"/>
      <c r="B71" s="91"/>
      <c r="C71" s="160"/>
      <c r="D71" s="161"/>
      <c r="E71" s="426" t="s">
        <v>795</v>
      </c>
      <c r="F71" s="437">
        <f>+G71</f>
        <v>500</v>
      </c>
      <c r="G71" s="438">
        <v>500</v>
      </c>
      <c r="H71" s="436"/>
    </row>
    <row r="72" spans="1:8" ht="17.25">
      <c r="A72" s="83"/>
      <c r="B72" s="91"/>
      <c r="C72" s="160"/>
      <c r="D72" s="161"/>
      <c r="E72" s="426" t="s">
        <v>776</v>
      </c>
      <c r="F72" s="437">
        <f>+G72</f>
        <v>500</v>
      </c>
      <c r="G72" s="438">
        <v>500</v>
      </c>
      <c r="H72" s="436"/>
    </row>
    <row r="73" spans="1:8" ht="17.25">
      <c r="A73" s="83"/>
      <c r="B73" s="91"/>
      <c r="C73" s="160"/>
      <c r="D73" s="161"/>
      <c r="E73" s="426" t="s">
        <v>778</v>
      </c>
      <c r="F73" s="437">
        <f>+H73</f>
        <v>500</v>
      </c>
      <c r="G73" s="438"/>
      <c r="H73" s="436">
        <v>500</v>
      </c>
    </row>
    <row r="74" spans="1:8" ht="17.25">
      <c r="A74" s="83"/>
      <c r="B74" s="91"/>
      <c r="C74" s="160"/>
      <c r="D74" s="161"/>
      <c r="E74" s="426" t="s">
        <v>819</v>
      </c>
      <c r="F74" s="437">
        <f>+H74</f>
        <v>500</v>
      </c>
      <c r="G74" s="438"/>
      <c r="H74" s="436">
        <v>500</v>
      </c>
    </row>
    <row r="75" spans="1:8" ht="17.25">
      <c r="A75" s="83">
        <v>2133</v>
      </c>
      <c r="B75" s="91" t="s">
        <v>153</v>
      </c>
      <c r="C75" s="160">
        <v>3</v>
      </c>
      <c r="D75" s="161">
        <v>3</v>
      </c>
      <c r="E75" s="79" t="s">
        <v>820</v>
      </c>
      <c r="F75" s="517">
        <f>+G75+H75</f>
        <v>3703</v>
      </c>
      <c r="G75" s="518">
        <f>+G77+G78+G79+G80</f>
        <v>3703</v>
      </c>
      <c r="H75" s="535"/>
    </row>
    <row r="76" spans="1:8" ht="40.5">
      <c r="A76" s="83"/>
      <c r="B76" s="91"/>
      <c r="C76" s="160"/>
      <c r="D76" s="161"/>
      <c r="E76" s="79" t="s">
        <v>477</v>
      </c>
      <c r="F76" s="437"/>
      <c r="G76" s="438"/>
      <c r="H76" s="436"/>
    </row>
    <row r="77" spans="1:8" ht="17.25">
      <c r="A77" s="83"/>
      <c r="B77" s="91"/>
      <c r="C77" s="160"/>
      <c r="D77" s="161"/>
      <c r="E77" s="426" t="s">
        <v>804</v>
      </c>
      <c r="F77" s="437">
        <f>+G77</f>
        <v>3264</v>
      </c>
      <c r="G77" s="438">
        <v>3264</v>
      </c>
      <c r="H77" s="436"/>
    </row>
    <row r="78" spans="1:8" ht="27">
      <c r="A78" s="83"/>
      <c r="B78" s="91"/>
      <c r="C78" s="160"/>
      <c r="D78" s="161"/>
      <c r="E78" s="426" t="s">
        <v>805</v>
      </c>
      <c r="F78" s="437">
        <f>+G78</f>
        <v>271</v>
      </c>
      <c r="G78" s="438">
        <v>271</v>
      </c>
      <c r="H78" s="436"/>
    </row>
    <row r="79" spans="1:8" ht="17.25">
      <c r="A79" s="83"/>
      <c r="B79" s="91"/>
      <c r="C79" s="160"/>
      <c r="D79" s="161"/>
      <c r="E79" s="426" t="s">
        <v>810</v>
      </c>
      <c r="F79" s="437">
        <f>+G79</f>
        <v>100</v>
      </c>
      <c r="G79" s="438">
        <v>100</v>
      </c>
      <c r="H79" s="436"/>
    </row>
    <row r="80" spans="1:8" ht="17.25">
      <c r="A80" s="83"/>
      <c r="B80" s="91"/>
      <c r="C80" s="160"/>
      <c r="D80" s="161"/>
      <c r="E80" s="426" t="s">
        <v>785</v>
      </c>
      <c r="F80" s="437">
        <f>+G80</f>
        <v>68</v>
      </c>
      <c r="G80" s="438">
        <v>68</v>
      </c>
      <c r="H80" s="436"/>
    </row>
    <row r="81" spans="1:8" ht="33.75" customHeight="1" hidden="1">
      <c r="A81" s="83">
        <v>2160</v>
      </c>
      <c r="B81" s="73" t="s">
        <v>153</v>
      </c>
      <c r="C81" s="158">
        <v>6</v>
      </c>
      <c r="D81" s="159">
        <v>0</v>
      </c>
      <c r="E81" s="86" t="s">
        <v>507</v>
      </c>
      <c r="F81" s="437"/>
      <c r="G81" s="438"/>
      <c r="H81" s="436"/>
    </row>
    <row r="82" spans="1:8" s="90" customFormat="1" ht="10.5" customHeight="1" hidden="1">
      <c r="A82" s="83"/>
      <c r="B82" s="73"/>
      <c r="C82" s="158"/>
      <c r="D82" s="159"/>
      <c r="E82" s="79" t="s">
        <v>460</v>
      </c>
      <c r="F82" s="519"/>
      <c r="G82" s="520"/>
      <c r="H82" s="524"/>
    </row>
    <row r="83" spans="1:8" ht="27" hidden="1">
      <c r="A83" s="83">
        <v>2161</v>
      </c>
      <c r="B83" s="91" t="s">
        <v>153</v>
      </c>
      <c r="C83" s="160">
        <v>6</v>
      </c>
      <c r="D83" s="161">
        <v>1</v>
      </c>
      <c r="E83" s="79" t="s">
        <v>508</v>
      </c>
      <c r="F83" s="437"/>
      <c r="G83" s="438"/>
      <c r="H83" s="436"/>
    </row>
    <row r="84" spans="1:8" ht="40.5" hidden="1">
      <c r="A84" s="83"/>
      <c r="B84" s="91"/>
      <c r="C84" s="160"/>
      <c r="D84" s="161"/>
      <c r="E84" s="79" t="s">
        <v>477</v>
      </c>
      <c r="F84" s="437"/>
      <c r="G84" s="438"/>
      <c r="H84" s="436"/>
    </row>
    <row r="85" spans="1:8" ht="17.25" hidden="1">
      <c r="A85" s="83"/>
      <c r="B85" s="91"/>
      <c r="C85" s="160"/>
      <c r="D85" s="161"/>
      <c r="E85" s="79" t="s">
        <v>82</v>
      </c>
      <c r="F85" s="437"/>
      <c r="G85" s="438"/>
      <c r="H85" s="436"/>
    </row>
    <row r="86" spans="1:8" ht="17.25" hidden="1">
      <c r="A86" s="83"/>
      <c r="B86" s="91"/>
      <c r="C86" s="160"/>
      <c r="D86" s="161"/>
      <c r="E86" s="79" t="s">
        <v>82</v>
      </c>
      <c r="F86" s="437"/>
      <c r="G86" s="438"/>
      <c r="H86" s="436"/>
    </row>
    <row r="87" spans="1:8" ht="17.25" hidden="1">
      <c r="A87" s="83">
        <v>2170</v>
      </c>
      <c r="B87" s="73" t="s">
        <v>153</v>
      </c>
      <c r="C87" s="158">
        <v>7</v>
      </c>
      <c r="D87" s="159">
        <v>0</v>
      </c>
      <c r="E87" s="86" t="s">
        <v>509</v>
      </c>
      <c r="F87" s="437"/>
      <c r="G87" s="438"/>
      <c r="H87" s="436"/>
    </row>
    <row r="88" spans="1:8" s="90" customFormat="1" ht="10.5" customHeight="1" hidden="1">
      <c r="A88" s="83"/>
      <c r="B88" s="73"/>
      <c r="C88" s="158"/>
      <c r="D88" s="159"/>
      <c r="E88" s="79" t="s">
        <v>460</v>
      </c>
      <c r="F88" s="519"/>
      <c r="G88" s="520"/>
      <c r="H88" s="524"/>
    </row>
    <row r="89" spans="1:8" ht="17.25" hidden="1">
      <c r="A89" s="83">
        <v>2171</v>
      </c>
      <c r="B89" s="91" t="s">
        <v>153</v>
      </c>
      <c r="C89" s="160">
        <v>7</v>
      </c>
      <c r="D89" s="161">
        <v>1</v>
      </c>
      <c r="E89" s="79" t="s">
        <v>509</v>
      </c>
      <c r="F89" s="437"/>
      <c r="G89" s="438"/>
      <c r="H89" s="436"/>
    </row>
    <row r="90" spans="1:8" ht="40.5" hidden="1">
      <c r="A90" s="83"/>
      <c r="B90" s="91"/>
      <c r="C90" s="160"/>
      <c r="D90" s="161"/>
      <c r="E90" s="79" t="s">
        <v>477</v>
      </c>
      <c r="F90" s="437"/>
      <c r="G90" s="438"/>
      <c r="H90" s="436"/>
    </row>
    <row r="91" spans="1:8" ht="17.25" hidden="1">
      <c r="A91" s="83"/>
      <c r="B91" s="91"/>
      <c r="C91" s="160"/>
      <c r="D91" s="161"/>
      <c r="E91" s="79" t="s">
        <v>82</v>
      </c>
      <c r="F91" s="437"/>
      <c r="G91" s="438"/>
      <c r="H91" s="436"/>
    </row>
    <row r="92" spans="1:8" ht="17.25" hidden="1">
      <c r="A92" s="83"/>
      <c r="B92" s="91"/>
      <c r="C92" s="160"/>
      <c r="D92" s="161"/>
      <c r="E92" s="79" t="s">
        <v>82</v>
      </c>
      <c r="F92" s="437"/>
      <c r="G92" s="438"/>
      <c r="H92" s="436"/>
    </row>
    <row r="93" spans="1:8" ht="29.25" customHeight="1" hidden="1">
      <c r="A93" s="83">
        <v>2180</v>
      </c>
      <c r="B93" s="73" t="s">
        <v>153</v>
      </c>
      <c r="C93" s="158">
        <v>8</v>
      </c>
      <c r="D93" s="159">
        <v>0</v>
      </c>
      <c r="E93" s="86" t="s">
        <v>510</v>
      </c>
      <c r="F93" s="437"/>
      <c r="G93" s="438"/>
      <c r="H93" s="436"/>
    </row>
    <row r="94" spans="1:8" s="90" customFormat="1" ht="10.5" customHeight="1" hidden="1">
      <c r="A94" s="83"/>
      <c r="B94" s="73"/>
      <c r="C94" s="158"/>
      <c r="D94" s="159"/>
      <c r="E94" s="79" t="s">
        <v>460</v>
      </c>
      <c r="F94" s="519"/>
      <c r="G94" s="520"/>
      <c r="H94" s="524"/>
    </row>
    <row r="95" spans="1:8" ht="27" hidden="1">
      <c r="A95" s="83">
        <v>2181</v>
      </c>
      <c r="B95" s="91" t="s">
        <v>153</v>
      </c>
      <c r="C95" s="160">
        <v>8</v>
      </c>
      <c r="D95" s="161">
        <v>1</v>
      </c>
      <c r="E95" s="79" t="s">
        <v>510</v>
      </c>
      <c r="F95" s="437"/>
      <c r="G95" s="438"/>
      <c r="H95" s="436"/>
    </row>
    <row r="96" spans="1:8" ht="17.25" hidden="1">
      <c r="A96" s="83"/>
      <c r="B96" s="91"/>
      <c r="C96" s="160"/>
      <c r="D96" s="161"/>
      <c r="E96" s="98" t="s">
        <v>460</v>
      </c>
      <c r="F96" s="437"/>
      <c r="G96" s="438"/>
      <c r="H96" s="436"/>
    </row>
    <row r="97" spans="1:8" ht="17.25" hidden="1">
      <c r="A97" s="83">
        <v>2182</v>
      </c>
      <c r="B97" s="91" t="s">
        <v>153</v>
      </c>
      <c r="C97" s="160">
        <v>8</v>
      </c>
      <c r="D97" s="161">
        <v>1</v>
      </c>
      <c r="E97" s="98" t="s">
        <v>511</v>
      </c>
      <c r="F97" s="437"/>
      <c r="G97" s="438"/>
      <c r="H97" s="436"/>
    </row>
    <row r="98" spans="1:8" ht="17.25" hidden="1">
      <c r="A98" s="83">
        <v>2183</v>
      </c>
      <c r="B98" s="91" t="s">
        <v>153</v>
      </c>
      <c r="C98" s="160">
        <v>8</v>
      </c>
      <c r="D98" s="161">
        <v>1</v>
      </c>
      <c r="E98" s="98" t="s">
        <v>512</v>
      </c>
      <c r="F98" s="437"/>
      <c r="G98" s="438"/>
      <c r="H98" s="436"/>
    </row>
    <row r="99" spans="1:8" ht="27" hidden="1">
      <c r="A99" s="83">
        <v>2184</v>
      </c>
      <c r="B99" s="91" t="s">
        <v>153</v>
      </c>
      <c r="C99" s="160">
        <v>8</v>
      </c>
      <c r="D99" s="161">
        <v>1</v>
      </c>
      <c r="E99" s="98" t="s">
        <v>513</v>
      </c>
      <c r="F99" s="437"/>
      <c r="G99" s="438"/>
      <c r="H99" s="436"/>
    </row>
    <row r="100" spans="1:8" ht="40.5" hidden="1">
      <c r="A100" s="83"/>
      <c r="B100" s="91"/>
      <c r="C100" s="160"/>
      <c r="D100" s="161"/>
      <c r="E100" s="79" t="s">
        <v>477</v>
      </c>
      <c r="F100" s="437"/>
      <c r="G100" s="438"/>
      <c r="H100" s="436"/>
    </row>
    <row r="101" spans="1:8" ht="17.25" hidden="1">
      <c r="A101" s="83"/>
      <c r="B101" s="91"/>
      <c r="C101" s="160"/>
      <c r="D101" s="161"/>
      <c r="E101" s="79" t="s">
        <v>82</v>
      </c>
      <c r="F101" s="437"/>
      <c r="G101" s="438"/>
      <c r="H101" s="436"/>
    </row>
    <row r="102" spans="1:8" ht="17.25" hidden="1">
      <c r="A102" s="83"/>
      <c r="B102" s="91"/>
      <c r="C102" s="160"/>
      <c r="D102" s="161"/>
      <c r="E102" s="79" t="s">
        <v>82</v>
      </c>
      <c r="F102" s="437"/>
      <c r="G102" s="438"/>
      <c r="H102" s="436"/>
    </row>
    <row r="103" spans="1:8" s="77" customFormat="1" ht="40.5" customHeight="1" hidden="1">
      <c r="A103" s="99">
        <v>2200</v>
      </c>
      <c r="B103" s="73" t="s">
        <v>154</v>
      </c>
      <c r="C103" s="158">
        <v>0</v>
      </c>
      <c r="D103" s="159">
        <v>0</v>
      </c>
      <c r="E103" s="76" t="s">
        <v>479</v>
      </c>
      <c r="F103" s="536"/>
      <c r="G103" s="537"/>
      <c r="H103" s="538"/>
    </row>
    <row r="104" spans="1:8" ht="11.25" customHeight="1" hidden="1">
      <c r="A104" s="78"/>
      <c r="B104" s="73"/>
      <c r="C104" s="156"/>
      <c r="D104" s="157"/>
      <c r="E104" s="79" t="s">
        <v>458</v>
      </c>
      <c r="F104" s="532"/>
      <c r="G104" s="533"/>
      <c r="H104" s="534"/>
    </row>
    <row r="105" spans="1:8" ht="17.25" hidden="1">
      <c r="A105" s="83">
        <v>2210</v>
      </c>
      <c r="B105" s="73" t="s">
        <v>154</v>
      </c>
      <c r="C105" s="160">
        <v>1</v>
      </c>
      <c r="D105" s="161">
        <v>0</v>
      </c>
      <c r="E105" s="86" t="s">
        <v>514</v>
      </c>
      <c r="F105" s="437"/>
      <c r="G105" s="438"/>
      <c r="H105" s="436"/>
    </row>
    <row r="106" spans="1:8" s="90" customFormat="1" ht="10.5" customHeight="1" hidden="1">
      <c r="A106" s="83"/>
      <c r="B106" s="73"/>
      <c r="C106" s="158"/>
      <c r="D106" s="159"/>
      <c r="E106" s="79" t="s">
        <v>460</v>
      </c>
      <c r="F106" s="519"/>
      <c r="G106" s="520"/>
      <c r="H106" s="524"/>
    </row>
    <row r="107" spans="1:8" ht="17.25" hidden="1">
      <c r="A107" s="83">
        <v>2211</v>
      </c>
      <c r="B107" s="91" t="s">
        <v>154</v>
      </c>
      <c r="C107" s="160">
        <v>1</v>
      </c>
      <c r="D107" s="161">
        <v>1</v>
      </c>
      <c r="E107" s="79" t="s">
        <v>515</v>
      </c>
      <c r="F107" s="437"/>
      <c r="G107" s="438"/>
      <c r="H107" s="436"/>
    </row>
    <row r="108" spans="1:8" ht="40.5" hidden="1">
      <c r="A108" s="83"/>
      <c r="B108" s="91"/>
      <c r="C108" s="160"/>
      <c r="D108" s="161"/>
      <c r="E108" s="79" t="s">
        <v>477</v>
      </c>
      <c r="F108" s="437"/>
      <c r="G108" s="438"/>
      <c r="H108" s="436"/>
    </row>
    <row r="109" spans="1:8" ht="17.25" hidden="1">
      <c r="A109" s="83"/>
      <c r="B109" s="91"/>
      <c r="C109" s="160"/>
      <c r="D109" s="161"/>
      <c r="E109" s="79" t="s">
        <v>82</v>
      </c>
      <c r="F109" s="437"/>
      <c r="G109" s="438"/>
      <c r="H109" s="436"/>
    </row>
    <row r="110" spans="1:8" ht="17.25" hidden="1">
      <c r="A110" s="83"/>
      <c r="B110" s="91"/>
      <c r="C110" s="160"/>
      <c r="D110" s="161"/>
      <c r="E110" s="79" t="s">
        <v>82</v>
      </c>
      <c r="F110" s="437"/>
      <c r="G110" s="438"/>
      <c r="H110" s="436"/>
    </row>
    <row r="111" spans="1:8" ht="17.25" hidden="1">
      <c r="A111" s="83">
        <v>2220</v>
      </c>
      <c r="B111" s="73" t="s">
        <v>154</v>
      </c>
      <c r="C111" s="158">
        <v>2</v>
      </c>
      <c r="D111" s="159">
        <v>0</v>
      </c>
      <c r="E111" s="86" t="s">
        <v>516</v>
      </c>
      <c r="F111" s="437"/>
      <c r="G111" s="438"/>
      <c r="H111" s="436"/>
    </row>
    <row r="112" spans="1:8" s="90" customFormat="1" ht="10.5" customHeight="1" hidden="1">
      <c r="A112" s="83"/>
      <c r="B112" s="73"/>
      <c r="C112" s="158"/>
      <c r="D112" s="159"/>
      <c r="E112" s="79" t="s">
        <v>460</v>
      </c>
      <c r="F112" s="519"/>
      <c r="G112" s="520"/>
      <c r="H112" s="524"/>
    </row>
    <row r="113" spans="1:8" ht="17.25" hidden="1">
      <c r="A113" s="83">
        <v>2221</v>
      </c>
      <c r="B113" s="91" t="s">
        <v>154</v>
      </c>
      <c r="C113" s="160">
        <v>2</v>
      </c>
      <c r="D113" s="161">
        <v>1</v>
      </c>
      <c r="E113" s="79" t="s">
        <v>517</v>
      </c>
      <c r="F113" s="437"/>
      <c r="G113" s="438"/>
      <c r="H113" s="436"/>
    </row>
    <row r="114" spans="1:8" ht="40.5" hidden="1">
      <c r="A114" s="83"/>
      <c r="B114" s="91"/>
      <c r="C114" s="160"/>
      <c r="D114" s="161"/>
      <c r="E114" s="79" t="s">
        <v>477</v>
      </c>
      <c r="F114" s="437"/>
      <c r="G114" s="438"/>
      <c r="H114" s="436"/>
    </row>
    <row r="115" spans="1:8" ht="17.25" hidden="1">
      <c r="A115" s="83"/>
      <c r="B115" s="91"/>
      <c r="C115" s="160"/>
      <c r="D115" s="161"/>
      <c r="E115" s="79" t="s">
        <v>82</v>
      </c>
      <c r="F115" s="437"/>
      <c r="G115" s="438"/>
      <c r="H115" s="436"/>
    </row>
    <row r="116" spans="1:8" ht="17.25" hidden="1">
      <c r="A116" s="83"/>
      <c r="B116" s="91"/>
      <c r="C116" s="160"/>
      <c r="D116" s="161"/>
      <c r="E116" s="79" t="s">
        <v>82</v>
      </c>
      <c r="F116" s="437"/>
      <c r="G116" s="438"/>
      <c r="H116" s="436"/>
    </row>
    <row r="117" spans="1:8" ht="17.25" hidden="1">
      <c r="A117" s="83">
        <v>2230</v>
      </c>
      <c r="B117" s="73" t="s">
        <v>154</v>
      </c>
      <c r="C117" s="160">
        <v>3</v>
      </c>
      <c r="D117" s="161">
        <v>0</v>
      </c>
      <c r="E117" s="86" t="s">
        <v>518</v>
      </c>
      <c r="F117" s="437"/>
      <c r="G117" s="438"/>
      <c r="H117" s="436"/>
    </row>
    <row r="118" spans="1:8" s="90" customFormat="1" ht="10.5" customHeight="1" hidden="1">
      <c r="A118" s="83"/>
      <c r="B118" s="73"/>
      <c r="C118" s="158"/>
      <c r="D118" s="159"/>
      <c r="E118" s="79" t="s">
        <v>460</v>
      </c>
      <c r="F118" s="519"/>
      <c r="G118" s="520"/>
      <c r="H118" s="524"/>
    </row>
    <row r="119" spans="1:8" ht="17.25" hidden="1">
      <c r="A119" s="83">
        <v>2231</v>
      </c>
      <c r="B119" s="91" t="s">
        <v>154</v>
      </c>
      <c r="C119" s="160">
        <v>3</v>
      </c>
      <c r="D119" s="161">
        <v>1</v>
      </c>
      <c r="E119" s="79" t="s">
        <v>519</v>
      </c>
      <c r="F119" s="437"/>
      <c r="G119" s="438"/>
      <c r="H119" s="436"/>
    </row>
    <row r="120" spans="1:8" ht="40.5" hidden="1">
      <c r="A120" s="83"/>
      <c r="B120" s="91"/>
      <c r="C120" s="160"/>
      <c r="D120" s="161"/>
      <c r="E120" s="79" t="s">
        <v>477</v>
      </c>
      <c r="F120" s="437"/>
      <c r="G120" s="438"/>
      <c r="H120" s="436"/>
    </row>
    <row r="121" spans="1:8" ht="17.25" hidden="1">
      <c r="A121" s="83"/>
      <c r="B121" s="91"/>
      <c r="C121" s="160"/>
      <c r="D121" s="161"/>
      <c r="E121" s="79" t="s">
        <v>82</v>
      </c>
      <c r="F121" s="437"/>
      <c r="G121" s="438"/>
      <c r="H121" s="436"/>
    </row>
    <row r="122" spans="1:8" ht="17.25" hidden="1">
      <c r="A122" s="83"/>
      <c r="B122" s="91"/>
      <c r="C122" s="160"/>
      <c r="D122" s="161"/>
      <c r="E122" s="79" t="s">
        <v>82</v>
      </c>
      <c r="F122" s="437"/>
      <c r="G122" s="438"/>
      <c r="H122" s="436"/>
    </row>
    <row r="123" spans="1:8" ht="27" hidden="1">
      <c r="A123" s="83">
        <v>2240</v>
      </c>
      <c r="B123" s="73" t="s">
        <v>154</v>
      </c>
      <c r="C123" s="158">
        <v>4</v>
      </c>
      <c r="D123" s="159">
        <v>0</v>
      </c>
      <c r="E123" s="86" t="s">
        <v>520</v>
      </c>
      <c r="F123" s="437"/>
      <c r="G123" s="438"/>
      <c r="H123" s="436"/>
    </row>
    <row r="124" spans="1:8" s="90" customFormat="1" ht="10.5" customHeight="1" hidden="1">
      <c r="A124" s="83"/>
      <c r="B124" s="73"/>
      <c r="C124" s="158"/>
      <c r="D124" s="159"/>
      <c r="E124" s="79" t="s">
        <v>460</v>
      </c>
      <c r="F124" s="519"/>
      <c r="G124" s="520"/>
      <c r="H124" s="524"/>
    </row>
    <row r="125" spans="1:8" ht="27" hidden="1">
      <c r="A125" s="83">
        <v>2241</v>
      </c>
      <c r="B125" s="91" t="s">
        <v>154</v>
      </c>
      <c r="C125" s="160">
        <v>4</v>
      </c>
      <c r="D125" s="161">
        <v>1</v>
      </c>
      <c r="E125" s="79" t="s">
        <v>520</v>
      </c>
      <c r="F125" s="437"/>
      <c r="G125" s="438"/>
      <c r="H125" s="436"/>
    </row>
    <row r="126" spans="1:8" s="90" customFormat="1" ht="10.5" customHeight="1" hidden="1">
      <c r="A126" s="83"/>
      <c r="B126" s="73"/>
      <c r="C126" s="158"/>
      <c r="D126" s="159"/>
      <c r="E126" s="79" t="s">
        <v>460</v>
      </c>
      <c r="F126" s="519"/>
      <c r="G126" s="520"/>
      <c r="H126" s="524"/>
    </row>
    <row r="127" spans="1:8" ht="17.25" hidden="1">
      <c r="A127" s="83">
        <v>2250</v>
      </c>
      <c r="B127" s="73" t="s">
        <v>154</v>
      </c>
      <c r="C127" s="158">
        <v>5</v>
      </c>
      <c r="D127" s="159">
        <v>0</v>
      </c>
      <c r="E127" s="86" t="s">
        <v>521</v>
      </c>
      <c r="F127" s="437"/>
      <c r="G127" s="438"/>
      <c r="H127" s="436"/>
    </row>
    <row r="128" spans="1:8" s="90" customFormat="1" ht="10.5" customHeight="1" hidden="1">
      <c r="A128" s="83"/>
      <c r="B128" s="73"/>
      <c r="C128" s="158"/>
      <c r="D128" s="159"/>
      <c r="E128" s="79" t="s">
        <v>460</v>
      </c>
      <c r="F128" s="519"/>
      <c r="G128" s="520"/>
      <c r="H128" s="524"/>
    </row>
    <row r="129" spans="1:8" ht="17.25" hidden="1">
      <c r="A129" s="83">
        <v>2251</v>
      </c>
      <c r="B129" s="91" t="s">
        <v>154</v>
      </c>
      <c r="C129" s="160">
        <v>5</v>
      </c>
      <c r="D129" s="161">
        <v>1</v>
      </c>
      <c r="E129" s="79" t="s">
        <v>521</v>
      </c>
      <c r="F129" s="437"/>
      <c r="G129" s="438"/>
      <c r="H129" s="436"/>
    </row>
    <row r="130" spans="1:8" ht="40.5" hidden="1">
      <c r="A130" s="83"/>
      <c r="B130" s="91"/>
      <c r="C130" s="160"/>
      <c r="D130" s="161"/>
      <c r="E130" s="79" t="s">
        <v>477</v>
      </c>
      <c r="F130" s="437"/>
      <c r="G130" s="438"/>
      <c r="H130" s="436"/>
    </row>
    <row r="131" spans="1:8" ht="17.25" hidden="1">
      <c r="A131" s="83"/>
      <c r="B131" s="91"/>
      <c r="C131" s="160"/>
      <c r="D131" s="161"/>
      <c r="E131" s="79" t="s">
        <v>82</v>
      </c>
      <c r="F131" s="437"/>
      <c r="G131" s="438"/>
      <c r="H131" s="436"/>
    </row>
    <row r="132" spans="1:8" ht="17.25" hidden="1">
      <c r="A132" s="83"/>
      <c r="B132" s="91"/>
      <c r="C132" s="160"/>
      <c r="D132" s="161"/>
      <c r="E132" s="79" t="s">
        <v>82</v>
      </c>
      <c r="F132" s="437"/>
      <c r="G132" s="438"/>
      <c r="H132" s="436"/>
    </row>
    <row r="133" spans="1:8" s="77" customFormat="1" ht="76.5" hidden="1">
      <c r="A133" s="99">
        <v>2300</v>
      </c>
      <c r="B133" s="101" t="s">
        <v>155</v>
      </c>
      <c r="C133" s="158">
        <v>0</v>
      </c>
      <c r="D133" s="159">
        <v>0</v>
      </c>
      <c r="E133" s="76" t="s">
        <v>84</v>
      </c>
      <c r="F133" s="536"/>
      <c r="G133" s="537"/>
      <c r="H133" s="538"/>
    </row>
    <row r="134" spans="1:8" ht="11.25" customHeight="1" hidden="1">
      <c r="A134" s="78"/>
      <c r="B134" s="73"/>
      <c r="C134" s="156"/>
      <c r="D134" s="157"/>
      <c r="E134" s="79" t="s">
        <v>458</v>
      </c>
      <c r="F134" s="532"/>
      <c r="G134" s="533"/>
      <c r="H134" s="534"/>
    </row>
    <row r="135" spans="1:8" ht="17.25" hidden="1">
      <c r="A135" s="83">
        <v>2310</v>
      </c>
      <c r="B135" s="101" t="s">
        <v>155</v>
      </c>
      <c r="C135" s="158">
        <v>1</v>
      </c>
      <c r="D135" s="159">
        <v>0</v>
      </c>
      <c r="E135" s="86" t="s">
        <v>522</v>
      </c>
      <c r="F135" s="437"/>
      <c r="G135" s="438"/>
      <c r="H135" s="436"/>
    </row>
    <row r="136" spans="1:8" s="90" customFormat="1" ht="10.5" customHeight="1" hidden="1">
      <c r="A136" s="83"/>
      <c r="B136" s="73"/>
      <c r="C136" s="158"/>
      <c r="D136" s="159"/>
      <c r="E136" s="79" t="s">
        <v>460</v>
      </c>
      <c r="F136" s="519"/>
      <c r="G136" s="520"/>
      <c r="H136" s="524"/>
    </row>
    <row r="137" spans="1:8" ht="17.25" hidden="1">
      <c r="A137" s="83">
        <v>2311</v>
      </c>
      <c r="B137" s="103" t="s">
        <v>155</v>
      </c>
      <c r="C137" s="160">
        <v>1</v>
      </c>
      <c r="D137" s="161">
        <v>1</v>
      </c>
      <c r="E137" s="79" t="s">
        <v>523</v>
      </c>
      <c r="F137" s="437"/>
      <c r="G137" s="438"/>
      <c r="H137" s="436"/>
    </row>
    <row r="138" spans="1:8" ht="40.5" hidden="1">
      <c r="A138" s="83"/>
      <c r="B138" s="91"/>
      <c r="C138" s="160"/>
      <c r="D138" s="161"/>
      <c r="E138" s="79" t="s">
        <v>477</v>
      </c>
      <c r="F138" s="437"/>
      <c r="G138" s="438"/>
      <c r="H138" s="436"/>
    </row>
    <row r="139" spans="1:8" ht="17.25" hidden="1">
      <c r="A139" s="83"/>
      <c r="B139" s="91"/>
      <c r="C139" s="160"/>
      <c r="D139" s="161"/>
      <c r="E139" s="79" t="s">
        <v>82</v>
      </c>
      <c r="F139" s="437"/>
      <c r="G139" s="438"/>
      <c r="H139" s="436"/>
    </row>
    <row r="140" spans="1:8" ht="17.25" hidden="1">
      <c r="A140" s="83"/>
      <c r="B140" s="91"/>
      <c r="C140" s="160"/>
      <c r="D140" s="161"/>
      <c r="E140" s="79" t="s">
        <v>82</v>
      </c>
      <c r="F140" s="437"/>
      <c r="G140" s="438"/>
      <c r="H140" s="436"/>
    </row>
    <row r="141" spans="1:8" ht="17.25" hidden="1">
      <c r="A141" s="83">
        <v>2312</v>
      </c>
      <c r="B141" s="103" t="s">
        <v>155</v>
      </c>
      <c r="C141" s="160">
        <v>1</v>
      </c>
      <c r="D141" s="161">
        <v>2</v>
      </c>
      <c r="E141" s="79" t="s">
        <v>524</v>
      </c>
      <c r="F141" s="437"/>
      <c r="G141" s="438"/>
      <c r="H141" s="436"/>
    </row>
    <row r="142" spans="1:8" ht="40.5" hidden="1">
      <c r="A142" s="83"/>
      <c r="B142" s="91"/>
      <c r="C142" s="160"/>
      <c r="D142" s="161"/>
      <c r="E142" s="79" t="s">
        <v>477</v>
      </c>
      <c r="F142" s="437"/>
      <c r="G142" s="438"/>
      <c r="H142" s="436"/>
    </row>
    <row r="143" spans="1:8" ht="17.25" hidden="1">
      <c r="A143" s="83"/>
      <c r="B143" s="91"/>
      <c r="C143" s="160"/>
      <c r="D143" s="161"/>
      <c r="E143" s="79" t="s">
        <v>82</v>
      </c>
      <c r="F143" s="437"/>
      <c r="G143" s="438"/>
      <c r="H143" s="436"/>
    </row>
    <row r="144" spans="1:8" ht="17.25" hidden="1">
      <c r="A144" s="83"/>
      <c r="B144" s="91"/>
      <c r="C144" s="160"/>
      <c r="D144" s="161"/>
      <c r="E144" s="79" t="s">
        <v>82</v>
      </c>
      <c r="F144" s="437"/>
      <c r="G144" s="438"/>
      <c r="H144" s="436"/>
    </row>
    <row r="145" spans="1:8" ht="17.25" hidden="1">
      <c r="A145" s="83">
        <v>2313</v>
      </c>
      <c r="B145" s="103" t="s">
        <v>155</v>
      </c>
      <c r="C145" s="160">
        <v>1</v>
      </c>
      <c r="D145" s="161">
        <v>3</v>
      </c>
      <c r="E145" s="79" t="s">
        <v>525</v>
      </c>
      <c r="F145" s="437"/>
      <c r="G145" s="438"/>
      <c r="H145" s="436"/>
    </row>
    <row r="146" spans="1:8" ht="40.5" hidden="1">
      <c r="A146" s="83"/>
      <c r="B146" s="91"/>
      <c r="C146" s="160"/>
      <c r="D146" s="161"/>
      <c r="E146" s="79" t="s">
        <v>477</v>
      </c>
      <c r="F146" s="437"/>
      <c r="G146" s="438"/>
      <c r="H146" s="436"/>
    </row>
    <row r="147" spans="1:8" ht="17.25" hidden="1">
      <c r="A147" s="83"/>
      <c r="B147" s="91"/>
      <c r="C147" s="160"/>
      <c r="D147" s="161"/>
      <c r="E147" s="79" t="s">
        <v>82</v>
      </c>
      <c r="F147" s="437"/>
      <c r="G147" s="438"/>
      <c r="H147" s="436"/>
    </row>
    <row r="148" spans="1:8" ht="17.25" hidden="1">
      <c r="A148" s="83"/>
      <c r="B148" s="91"/>
      <c r="C148" s="160"/>
      <c r="D148" s="161"/>
      <c r="E148" s="79" t="s">
        <v>82</v>
      </c>
      <c r="F148" s="437"/>
      <c r="G148" s="438"/>
      <c r="H148" s="436"/>
    </row>
    <row r="149" spans="1:8" ht="17.25" hidden="1">
      <c r="A149" s="83">
        <v>2320</v>
      </c>
      <c r="B149" s="101" t="s">
        <v>155</v>
      </c>
      <c r="C149" s="158">
        <v>2</v>
      </c>
      <c r="D149" s="159">
        <v>0</v>
      </c>
      <c r="E149" s="86" t="s">
        <v>526</v>
      </c>
      <c r="F149" s="437"/>
      <c r="G149" s="438"/>
      <c r="H149" s="436"/>
    </row>
    <row r="150" spans="1:8" s="90" customFormat="1" ht="10.5" customHeight="1" hidden="1">
      <c r="A150" s="83"/>
      <c r="B150" s="73"/>
      <c r="C150" s="158"/>
      <c r="D150" s="159"/>
      <c r="E150" s="79" t="s">
        <v>460</v>
      </c>
      <c r="F150" s="519"/>
      <c r="G150" s="520"/>
      <c r="H150" s="524"/>
    </row>
    <row r="151" spans="1:8" ht="17.25" hidden="1">
      <c r="A151" s="83">
        <v>2321</v>
      </c>
      <c r="B151" s="103" t="s">
        <v>155</v>
      </c>
      <c r="C151" s="160">
        <v>2</v>
      </c>
      <c r="D151" s="161">
        <v>1</v>
      </c>
      <c r="E151" s="79" t="s">
        <v>527</v>
      </c>
      <c r="F151" s="437"/>
      <c r="G151" s="438"/>
      <c r="H151" s="436"/>
    </row>
    <row r="152" spans="1:8" ht="40.5" hidden="1">
      <c r="A152" s="83"/>
      <c r="B152" s="91"/>
      <c r="C152" s="160"/>
      <c r="D152" s="161"/>
      <c r="E152" s="79" t="s">
        <v>477</v>
      </c>
      <c r="F152" s="437"/>
      <c r="G152" s="438"/>
      <c r="H152" s="436"/>
    </row>
    <row r="153" spans="1:8" ht="17.25" hidden="1">
      <c r="A153" s="83"/>
      <c r="B153" s="91"/>
      <c r="C153" s="160"/>
      <c r="D153" s="161"/>
      <c r="E153" s="79" t="s">
        <v>82</v>
      </c>
      <c r="F153" s="437"/>
      <c r="G153" s="438"/>
      <c r="H153" s="436"/>
    </row>
    <row r="154" spans="1:8" ht="17.25" hidden="1">
      <c r="A154" s="83"/>
      <c r="B154" s="91"/>
      <c r="C154" s="160"/>
      <c r="D154" s="161"/>
      <c r="E154" s="79" t="s">
        <v>82</v>
      </c>
      <c r="F154" s="437"/>
      <c r="G154" s="438"/>
      <c r="H154" s="436"/>
    </row>
    <row r="155" spans="1:8" ht="27" hidden="1">
      <c r="A155" s="83">
        <v>2330</v>
      </c>
      <c r="B155" s="101" t="s">
        <v>155</v>
      </c>
      <c r="C155" s="158">
        <v>3</v>
      </c>
      <c r="D155" s="159">
        <v>0</v>
      </c>
      <c r="E155" s="86" t="s">
        <v>528</v>
      </c>
      <c r="F155" s="437"/>
      <c r="G155" s="438"/>
      <c r="H155" s="436"/>
    </row>
    <row r="156" spans="1:8" s="90" customFormat="1" ht="10.5" customHeight="1" hidden="1">
      <c r="A156" s="83"/>
      <c r="B156" s="73"/>
      <c r="C156" s="158"/>
      <c r="D156" s="159"/>
      <c r="E156" s="79" t="s">
        <v>460</v>
      </c>
      <c r="F156" s="519"/>
      <c r="G156" s="520"/>
      <c r="H156" s="524"/>
    </row>
    <row r="157" spans="1:8" ht="17.25" hidden="1">
      <c r="A157" s="83">
        <v>2331</v>
      </c>
      <c r="B157" s="103" t="s">
        <v>155</v>
      </c>
      <c r="C157" s="160">
        <v>3</v>
      </c>
      <c r="D157" s="161">
        <v>1</v>
      </c>
      <c r="E157" s="79" t="s">
        <v>529</v>
      </c>
      <c r="F157" s="437"/>
      <c r="G157" s="438"/>
      <c r="H157" s="436"/>
    </row>
    <row r="158" spans="1:8" ht="40.5" hidden="1">
      <c r="A158" s="83"/>
      <c r="B158" s="91"/>
      <c r="C158" s="160"/>
      <c r="D158" s="161"/>
      <c r="E158" s="79" t="s">
        <v>477</v>
      </c>
      <c r="F158" s="437"/>
      <c r="G158" s="438"/>
      <c r="H158" s="436"/>
    </row>
    <row r="159" spans="1:8" ht="17.25" hidden="1">
      <c r="A159" s="83"/>
      <c r="B159" s="91"/>
      <c r="C159" s="160"/>
      <c r="D159" s="161"/>
      <c r="E159" s="79" t="s">
        <v>82</v>
      </c>
      <c r="F159" s="437"/>
      <c r="G159" s="438"/>
      <c r="H159" s="436"/>
    </row>
    <row r="160" spans="1:8" ht="17.25" hidden="1">
      <c r="A160" s="83"/>
      <c r="B160" s="91"/>
      <c r="C160" s="160"/>
      <c r="D160" s="161"/>
      <c r="E160" s="79" t="s">
        <v>82</v>
      </c>
      <c r="F160" s="437"/>
      <c r="G160" s="438"/>
      <c r="H160" s="436"/>
    </row>
    <row r="161" spans="1:8" ht="17.25" hidden="1">
      <c r="A161" s="83">
        <v>2332</v>
      </c>
      <c r="B161" s="103" t="s">
        <v>155</v>
      </c>
      <c r="C161" s="160">
        <v>3</v>
      </c>
      <c r="D161" s="161">
        <v>2</v>
      </c>
      <c r="E161" s="79" t="s">
        <v>530</v>
      </c>
      <c r="F161" s="437"/>
      <c r="G161" s="438"/>
      <c r="H161" s="436"/>
    </row>
    <row r="162" spans="1:8" ht="40.5" hidden="1">
      <c r="A162" s="83"/>
      <c r="B162" s="91"/>
      <c r="C162" s="160"/>
      <c r="D162" s="161"/>
      <c r="E162" s="79" t="s">
        <v>477</v>
      </c>
      <c r="F162" s="437"/>
      <c r="G162" s="438"/>
      <c r="H162" s="436"/>
    </row>
    <row r="163" spans="1:8" ht="17.25" hidden="1">
      <c r="A163" s="83"/>
      <c r="B163" s="91"/>
      <c r="C163" s="160"/>
      <c r="D163" s="161"/>
      <c r="E163" s="79" t="s">
        <v>82</v>
      </c>
      <c r="F163" s="437"/>
      <c r="G163" s="438"/>
      <c r="H163" s="436"/>
    </row>
    <row r="164" spans="1:8" ht="17.25" hidden="1">
      <c r="A164" s="83"/>
      <c r="B164" s="91"/>
      <c r="C164" s="160"/>
      <c r="D164" s="161"/>
      <c r="E164" s="79" t="s">
        <v>82</v>
      </c>
      <c r="F164" s="437"/>
      <c r="G164" s="438"/>
      <c r="H164" s="436"/>
    </row>
    <row r="165" spans="1:8" ht="17.25" hidden="1">
      <c r="A165" s="83">
        <v>2340</v>
      </c>
      <c r="B165" s="101" t="s">
        <v>155</v>
      </c>
      <c r="C165" s="158">
        <v>4</v>
      </c>
      <c r="D165" s="159">
        <v>0</v>
      </c>
      <c r="E165" s="86" t="s">
        <v>531</v>
      </c>
      <c r="F165" s="437"/>
      <c r="G165" s="438"/>
      <c r="H165" s="436"/>
    </row>
    <row r="166" spans="1:8" s="90" customFormat="1" ht="10.5" customHeight="1" hidden="1">
      <c r="A166" s="83"/>
      <c r="B166" s="73"/>
      <c r="C166" s="158"/>
      <c r="D166" s="159"/>
      <c r="E166" s="79" t="s">
        <v>460</v>
      </c>
      <c r="F166" s="519"/>
      <c r="G166" s="520"/>
      <c r="H166" s="524"/>
    </row>
    <row r="167" spans="1:8" ht="17.25" hidden="1">
      <c r="A167" s="83">
        <v>2341</v>
      </c>
      <c r="B167" s="103" t="s">
        <v>155</v>
      </c>
      <c r="C167" s="160">
        <v>4</v>
      </c>
      <c r="D167" s="161">
        <v>1</v>
      </c>
      <c r="E167" s="79" t="s">
        <v>531</v>
      </c>
      <c r="F167" s="437"/>
      <c r="G167" s="438"/>
      <c r="H167" s="436"/>
    </row>
    <row r="168" spans="1:8" ht="40.5" hidden="1">
      <c r="A168" s="83"/>
      <c r="B168" s="91"/>
      <c r="C168" s="160"/>
      <c r="D168" s="161"/>
      <c r="E168" s="79" t="s">
        <v>477</v>
      </c>
      <c r="F168" s="437"/>
      <c r="G168" s="438"/>
      <c r="H168" s="436"/>
    </row>
    <row r="169" spans="1:8" ht="17.25" hidden="1">
      <c r="A169" s="83"/>
      <c r="B169" s="91"/>
      <c r="C169" s="160"/>
      <c r="D169" s="161"/>
      <c r="E169" s="79" t="s">
        <v>82</v>
      </c>
      <c r="F169" s="437"/>
      <c r="G169" s="438"/>
      <c r="H169" s="436"/>
    </row>
    <row r="170" spans="1:8" ht="17.25" hidden="1">
      <c r="A170" s="83"/>
      <c r="B170" s="91"/>
      <c r="C170" s="160"/>
      <c r="D170" s="161"/>
      <c r="E170" s="79" t="s">
        <v>82</v>
      </c>
      <c r="F170" s="437"/>
      <c r="G170" s="438"/>
      <c r="H170" s="436"/>
    </row>
    <row r="171" spans="1:8" ht="17.25" hidden="1">
      <c r="A171" s="83">
        <v>2350</v>
      </c>
      <c r="B171" s="101" t="s">
        <v>155</v>
      </c>
      <c r="C171" s="158">
        <v>5</v>
      </c>
      <c r="D171" s="159">
        <v>0</v>
      </c>
      <c r="E171" s="86" t="s">
        <v>532</v>
      </c>
      <c r="F171" s="437"/>
      <c r="G171" s="438"/>
      <c r="H171" s="436"/>
    </row>
    <row r="172" spans="1:8" s="90" customFormat="1" ht="10.5" customHeight="1" hidden="1">
      <c r="A172" s="83"/>
      <c r="B172" s="73"/>
      <c r="C172" s="158"/>
      <c r="D172" s="159"/>
      <c r="E172" s="79" t="s">
        <v>460</v>
      </c>
      <c r="F172" s="519"/>
      <c r="G172" s="520"/>
      <c r="H172" s="524"/>
    </row>
    <row r="173" spans="1:8" ht="17.25" hidden="1">
      <c r="A173" s="83">
        <v>2351</v>
      </c>
      <c r="B173" s="103" t="s">
        <v>155</v>
      </c>
      <c r="C173" s="160">
        <v>5</v>
      </c>
      <c r="D173" s="161">
        <v>1</v>
      </c>
      <c r="E173" s="79" t="s">
        <v>533</v>
      </c>
      <c r="F173" s="437"/>
      <c r="G173" s="438"/>
      <c r="H173" s="436"/>
    </row>
    <row r="174" spans="1:8" ht="40.5" hidden="1">
      <c r="A174" s="83"/>
      <c r="B174" s="91"/>
      <c r="C174" s="160"/>
      <c r="D174" s="161"/>
      <c r="E174" s="79" t="s">
        <v>477</v>
      </c>
      <c r="F174" s="437"/>
      <c r="G174" s="438"/>
      <c r="H174" s="436"/>
    </row>
    <row r="175" spans="1:8" ht="17.25" hidden="1">
      <c r="A175" s="83"/>
      <c r="B175" s="91"/>
      <c r="C175" s="160"/>
      <c r="D175" s="161"/>
      <c r="E175" s="79" t="s">
        <v>82</v>
      </c>
      <c r="F175" s="437"/>
      <c r="G175" s="438"/>
      <c r="H175" s="436"/>
    </row>
    <row r="176" spans="1:8" ht="17.25" hidden="1">
      <c r="A176" s="83"/>
      <c r="B176" s="91"/>
      <c r="C176" s="160"/>
      <c r="D176" s="161"/>
      <c r="E176" s="79" t="s">
        <v>82</v>
      </c>
      <c r="F176" s="437"/>
      <c r="G176" s="438"/>
      <c r="H176" s="436"/>
    </row>
    <row r="177" spans="1:8" ht="33" customHeight="1" hidden="1">
      <c r="A177" s="83">
        <v>2360</v>
      </c>
      <c r="B177" s="101" t="s">
        <v>155</v>
      </c>
      <c r="C177" s="158">
        <v>6</v>
      </c>
      <c r="D177" s="159">
        <v>0</v>
      </c>
      <c r="E177" s="86" t="s">
        <v>534</v>
      </c>
      <c r="F177" s="437"/>
      <c r="G177" s="438"/>
      <c r="H177" s="436"/>
    </row>
    <row r="178" spans="1:8" s="90" customFormat="1" ht="10.5" customHeight="1" hidden="1">
      <c r="A178" s="83"/>
      <c r="B178" s="73"/>
      <c r="C178" s="158"/>
      <c r="D178" s="159"/>
      <c r="E178" s="79" t="s">
        <v>460</v>
      </c>
      <c r="F178" s="519"/>
      <c r="G178" s="520"/>
      <c r="H178" s="524"/>
    </row>
    <row r="179" spans="1:8" ht="27" hidden="1">
      <c r="A179" s="83">
        <v>2361</v>
      </c>
      <c r="B179" s="103" t="s">
        <v>155</v>
      </c>
      <c r="C179" s="160">
        <v>6</v>
      </c>
      <c r="D179" s="161">
        <v>1</v>
      </c>
      <c r="E179" s="79" t="s">
        <v>534</v>
      </c>
      <c r="F179" s="437"/>
      <c r="G179" s="438"/>
      <c r="H179" s="436"/>
    </row>
    <row r="180" spans="1:8" ht="40.5" hidden="1">
      <c r="A180" s="83"/>
      <c r="B180" s="91"/>
      <c r="C180" s="160"/>
      <c r="D180" s="161"/>
      <c r="E180" s="79" t="s">
        <v>477</v>
      </c>
      <c r="F180" s="437"/>
      <c r="G180" s="438"/>
      <c r="H180" s="436"/>
    </row>
    <row r="181" spans="1:8" ht="17.25" hidden="1">
      <c r="A181" s="83"/>
      <c r="B181" s="91"/>
      <c r="C181" s="160"/>
      <c r="D181" s="161"/>
      <c r="E181" s="79" t="s">
        <v>82</v>
      </c>
      <c r="F181" s="437"/>
      <c r="G181" s="438"/>
      <c r="H181" s="436"/>
    </row>
    <row r="182" spans="1:8" ht="17.25" hidden="1">
      <c r="A182" s="83"/>
      <c r="B182" s="91"/>
      <c r="C182" s="160"/>
      <c r="D182" s="161"/>
      <c r="E182" s="79" t="s">
        <v>82</v>
      </c>
      <c r="F182" s="437"/>
      <c r="G182" s="438"/>
      <c r="H182" s="436"/>
    </row>
    <row r="183" spans="1:8" ht="31.5" customHeight="1" hidden="1">
      <c r="A183" s="83">
        <v>2370</v>
      </c>
      <c r="B183" s="101" t="s">
        <v>155</v>
      </c>
      <c r="C183" s="158">
        <v>7</v>
      </c>
      <c r="D183" s="159">
        <v>0</v>
      </c>
      <c r="E183" s="86" t="s">
        <v>536</v>
      </c>
      <c r="F183" s="437"/>
      <c r="G183" s="438"/>
      <c r="H183" s="436"/>
    </row>
    <row r="184" spans="1:8" s="90" customFormat="1" ht="10.5" customHeight="1" hidden="1">
      <c r="A184" s="83"/>
      <c r="B184" s="73"/>
      <c r="C184" s="158"/>
      <c r="D184" s="159"/>
      <c r="E184" s="79" t="s">
        <v>460</v>
      </c>
      <c r="F184" s="519"/>
      <c r="G184" s="520"/>
      <c r="H184" s="524"/>
    </row>
    <row r="185" spans="1:8" ht="27" hidden="1">
      <c r="A185" s="83">
        <v>2371</v>
      </c>
      <c r="B185" s="103" t="s">
        <v>155</v>
      </c>
      <c r="C185" s="160">
        <v>7</v>
      </c>
      <c r="D185" s="161">
        <v>1</v>
      </c>
      <c r="E185" s="79" t="s">
        <v>536</v>
      </c>
      <c r="F185" s="437"/>
      <c r="G185" s="438"/>
      <c r="H185" s="436"/>
    </row>
    <row r="186" spans="1:8" ht="40.5" hidden="1">
      <c r="A186" s="83"/>
      <c r="B186" s="91"/>
      <c r="C186" s="160"/>
      <c r="D186" s="161"/>
      <c r="E186" s="79" t="s">
        <v>477</v>
      </c>
      <c r="F186" s="437"/>
      <c r="G186" s="438"/>
      <c r="H186" s="436"/>
    </row>
    <row r="187" spans="1:8" ht="17.25" hidden="1">
      <c r="A187" s="83"/>
      <c r="B187" s="91"/>
      <c r="C187" s="160"/>
      <c r="D187" s="161"/>
      <c r="E187" s="79" t="s">
        <v>82</v>
      </c>
      <c r="F187" s="437"/>
      <c r="G187" s="438"/>
      <c r="H187" s="436"/>
    </row>
    <row r="188" spans="1:8" ht="17.25" hidden="1">
      <c r="A188" s="83"/>
      <c r="B188" s="91"/>
      <c r="C188" s="160"/>
      <c r="D188" s="161"/>
      <c r="E188" s="79" t="s">
        <v>82</v>
      </c>
      <c r="F188" s="437"/>
      <c r="G188" s="438"/>
      <c r="H188" s="436"/>
    </row>
    <row r="189" spans="1:8" s="77" customFormat="1" ht="52.5" customHeight="1">
      <c r="A189" s="99">
        <v>2400</v>
      </c>
      <c r="B189" s="101" t="s">
        <v>156</v>
      </c>
      <c r="C189" s="158">
        <v>0</v>
      </c>
      <c r="D189" s="159">
        <v>0</v>
      </c>
      <c r="E189" s="102" t="s">
        <v>85</v>
      </c>
      <c r="F189" s="539">
        <f>+G189+H189</f>
        <v>-500</v>
      </c>
      <c r="G189" s="540">
        <f>+G247</f>
        <v>2500</v>
      </c>
      <c r="H189" s="541">
        <f>+H191+H201+H219+H233+H247+H273+H279+H297+H315</f>
        <v>-3000</v>
      </c>
    </row>
    <row r="190" spans="1:8" ht="15" customHeight="1">
      <c r="A190" s="78"/>
      <c r="B190" s="73"/>
      <c r="C190" s="156"/>
      <c r="D190" s="157"/>
      <c r="E190" s="79" t="s">
        <v>458</v>
      </c>
      <c r="F190" s="532"/>
      <c r="G190" s="533"/>
      <c r="H190" s="534"/>
    </row>
    <row r="191" spans="1:8" ht="36.75" customHeight="1" hidden="1">
      <c r="A191" s="83">
        <v>2410</v>
      </c>
      <c r="B191" s="101" t="s">
        <v>156</v>
      </c>
      <c r="C191" s="158">
        <v>1</v>
      </c>
      <c r="D191" s="159">
        <v>0</v>
      </c>
      <c r="E191" s="86" t="s">
        <v>537</v>
      </c>
      <c r="F191" s="437"/>
      <c r="G191" s="438"/>
      <c r="H191" s="436"/>
    </row>
    <row r="192" spans="1:8" s="90" customFormat="1" ht="10.5" customHeight="1" hidden="1">
      <c r="A192" s="83"/>
      <c r="B192" s="73"/>
      <c r="C192" s="158"/>
      <c r="D192" s="159"/>
      <c r="E192" s="79" t="s">
        <v>460</v>
      </c>
      <c r="F192" s="519"/>
      <c r="G192" s="520"/>
      <c r="H192" s="524"/>
    </row>
    <row r="193" spans="1:8" ht="32.25" customHeight="1" hidden="1">
      <c r="A193" s="83">
        <v>2411</v>
      </c>
      <c r="B193" s="103" t="s">
        <v>156</v>
      </c>
      <c r="C193" s="160">
        <v>1</v>
      </c>
      <c r="D193" s="161">
        <v>1</v>
      </c>
      <c r="E193" s="79" t="s">
        <v>538</v>
      </c>
      <c r="F193" s="437"/>
      <c r="G193" s="438"/>
      <c r="H193" s="436"/>
    </row>
    <row r="194" spans="1:8" ht="40.5" hidden="1">
      <c r="A194" s="83"/>
      <c r="B194" s="91"/>
      <c r="C194" s="160"/>
      <c r="D194" s="161"/>
      <c r="E194" s="79" t="s">
        <v>477</v>
      </c>
      <c r="F194" s="437"/>
      <c r="G194" s="438"/>
      <c r="H194" s="436"/>
    </row>
    <row r="195" spans="1:8" ht="17.25" hidden="1">
      <c r="A195" s="83"/>
      <c r="B195" s="91"/>
      <c r="C195" s="160"/>
      <c r="D195" s="161"/>
      <c r="E195" s="79" t="s">
        <v>82</v>
      </c>
      <c r="F195" s="437"/>
      <c r="G195" s="438"/>
      <c r="H195" s="436"/>
    </row>
    <row r="196" spans="1:8" ht="17.25" hidden="1">
      <c r="A196" s="83"/>
      <c r="B196" s="91"/>
      <c r="C196" s="160"/>
      <c r="D196" s="161"/>
      <c r="E196" s="79" t="s">
        <v>82</v>
      </c>
      <c r="F196" s="437"/>
      <c r="G196" s="438"/>
      <c r="H196" s="436"/>
    </row>
    <row r="197" spans="1:8" ht="27" hidden="1">
      <c r="A197" s="83">
        <v>2412</v>
      </c>
      <c r="B197" s="103" t="s">
        <v>156</v>
      </c>
      <c r="C197" s="160">
        <v>1</v>
      </c>
      <c r="D197" s="161">
        <v>2</v>
      </c>
      <c r="E197" s="79" t="s">
        <v>539</v>
      </c>
      <c r="F197" s="437"/>
      <c r="G197" s="438"/>
      <c r="H197" s="436"/>
    </row>
    <row r="198" spans="1:8" ht="40.5" hidden="1">
      <c r="A198" s="83"/>
      <c r="B198" s="91"/>
      <c r="C198" s="160"/>
      <c r="D198" s="161"/>
      <c r="E198" s="79" t="s">
        <v>477</v>
      </c>
      <c r="F198" s="437"/>
      <c r="G198" s="438"/>
      <c r="H198" s="436"/>
    </row>
    <row r="199" spans="1:8" ht="17.25" hidden="1">
      <c r="A199" s="83"/>
      <c r="B199" s="91"/>
      <c r="C199" s="160"/>
      <c r="D199" s="161"/>
      <c r="E199" s="79" t="s">
        <v>82</v>
      </c>
      <c r="F199" s="437"/>
      <c r="G199" s="438"/>
      <c r="H199" s="436"/>
    </row>
    <row r="200" spans="1:8" ht="17.25" hidden="1">
      <c r="A200" s="83"/>
      <c r="B200" s="91"/>
      <c r="C200" s="160"/>
      <c r="D200" s="161"/>
      <c r="E200" s="79" t="s">
        <v>82</v>
      </c>
      <c r="F200" s="437"/>
      <c r="G200" s="438"/>
      <c r="H200" s="436"/>
    </row>
    <row r="201" spans="1:8" ht="33" customHeight="1" hidden="1">
      <c r="A201" s="83">
        <v>2420</v>
      </c>
      <c r="B201" s="101" t="s">
        <v>156</v>
      </c>
      <c r="C201" s="158">
        <v>2</v>
      </c>
      <c r="D201" s="159">
        <v>0</v>
      </c>
      <c r="E201" s="86" t="s">
        <v>540</v>
      </c>
      <c r="F201" s="437"/>
      <c r="G201" s="438"/>
      <c r="H201" s="436"/>
    </row>
    <row r="202" spans="1:8" s="90" customFormat="1" ht="10.5" customHeight="1" hidden="1">
      <c r="A202" s="83"/>
      <c r="B202" s="73"/>
      <c r="C202" s="158"/>
      <c r="D202" s="159"/>
      <c r="E202" s="79" t="s">
        <v>460</v>
      </c>
      <c r="F202" s="519"/>
      <c r="G202" s="520"/>
      <c r="H202" s="524"/>
    </row>
    <row r="203" spans="1:8" ht="17.25" hidden="1">
      <c r="A203" s="83">
        <v>2421</v>
      </c>
      <c r="B203" s="103" t="s">
        <v>156</v>
      </c>
      <c r="C203" s="160">
        <v>2</v>
      </c>
      <c r="D203" s="161">
        <v>1</v>
      </c>
      <c r="E203" s="79" t="s">
        <v>541</v>
      </c>
      <c r="F203" s="437"/>
      <c r="G203" s="438"/>
      <c r="H203" s="436"/>
    </row>
    <row r="204" spans="1:8" ht="40.5" hidden="1">
      <c r="A204" s="83"/>
      <c r="B204" s="91"/>
      <c r="C204" s="160"/>
      <c r="D204" s="161"/>
      <c r="E204" s="79" t="s">
        <v>477</v>
      </c>
      <c r="F204" s="437"/>
      <c r="G204" s="438"/>
      <c r="H204" s="436"/>
    </row>
    <row r="205" spans="1:8" ht="17.25" hidden="1">
      <c r="A205" s="83"/>
      <c r="B205" s="91"/>
      <c r="C205" s="160"/>
      <c r="D205" s="161"/>
      <c r="E205" s="79" t="s">
        <v>82</v>
      </c>
      <c r="F205" s="437"/>
      <c r="G205" s="438"/>
      <c r="H205" s="436"/>
    </row>
    <row r="206" spans="1:8" ht="17.25" hidden="1">
      <c r="A206" s="83"/>
      <c r="B206" s="91"/>
      <c r="C206" s="160"/>
      <c r="D206" s="161"/>
      <c r="E206" s="79" t="s">
        <v>82</v>
      </c>
      <c r="F206" s="437"/>
      <c r="G206" s="438"/>
      <c r="H206" s="436"/>
    </row>
    <row r="207" spans="1:8" ht="17.25" hidden="1">
      <c r="A207" s="83">
        <v>2422</v>
      </c>
      <c r="B207" s="103" t="s">
        <v>156</v>
      </c>
      <c r="C207" s="160">
        <v>2</v>
      </c>
      <c r="D207" s="161">
        <v>2</v>
      </c>
      <c r="E207" s="79" t="s">
        <v>542</v>
      </c>
      <c r="F207" s="437"/>
      <c r="G207" s="438"/>
      <c r="H207" s="436"/>
    </row>
    <row r="208" spans="1:8" ht="40.5" hidden="1">
      <c r="A208" s="83"/>
      <c r="B208" s="91"/>
      <c r="C208" s="160"/>
      <c r="D208" s="161"/>
      <c r="E208" s="79" t="s">
        <v>477</v>
      </c>
      <c r="F208" s="437"/>
      <c r="G208" s="438"/>
      <c r="H208" s="436"/>
    </row>
    <row r="209" spans="1:8" ht="17.25" hidden="1">
      <c r="A209" s="83"/>
      <c r="B209" s="91"/>
      <c r="C209" s="160"/>
      <c r="D209" s="161"/>
      <c r="E209" s="79" t="s">
        <v>82</v>
      </c>
      <c r="F209" s="437"/>
      <c r="G209" s="438"/>
      <c r="H209" s="436"/>
    </row>
    <row r="210" spans="1:8" ht="17.25" hidden="1">
      <c r="A210" s="83"/>
      <c r="B210" s="91"/>
      <c r="C210" s="160"/>
      <c r="D210" s="161"/>
      <c r="E210" s="79" t="s">
        <v>82</v>
      </c>
      <c r="F210" s="437"/>
      <c r="G210" s="438"/>
      <c r="H210" s="436"/>
    </row>
    <row r="211" spans="1:8" ht="17.25" hidden="1">
      <c r="A211" s="83">
        <v>2423</v>
      </c>
      <c r="B211" s="103" t="s">
        <v>156</v>
      </c>
      <c r="C211" s="160">
        <v>2</v>
      </c>
      <c r="D211" s="161">
        <v>3</v>
      </c>
      <c r="E211" s="79" t="s">
        <v>543</v>
      </c>
      <c r="F211" s="437"/>
      <c r="G211" s="438"/>
      <c r="H211" s="436"/>
    </row>
    <row r="212" spans="1:8" ht="40.5" hidden="1">
      <c r="A212" s="83"/>
      <c r="B212" s="91"/>
      <c r="C212" s="160"/>
      <c r="D212" s="161"/>
      <c r="E212" s="79" t="s">
        <v>477</v>
      </c>
      <c r="F212" s="437"/>
      <c r="G212" s="438"/>
      <c r="H212" s="436"/>
    </row>
    <row r="213" spans="1:8" ht="17.25" hidden="1">
      <c r="A213" s="83"/>
      <c r="B213" s="91"/>
      <c r="C213" s="160"/>
      <c r="D213" s="161"/>
      <c r="E213" s="79" t="s">
        <v>82</v>
      </c>
      <c r="F213" s="437"/>
      <c r="G213" s="438"/>
      <c r="H213" s="436"/>
    </row>
    <row r="214" spans="1:8" ht="17.25" hidden="1">
      <c r="A214" s="83"/>
      <c r="B214" s="91"/>
      <c r="C214" s="160"/>
      <c r="D214" s="161"/>
      <c r="E214" s="79" t="s">
        <v>82</v>
      </c>
      <c r="F214" s="437"/>
      <c r="G214" s="438"/>
      <c r="H214" s="436"/>
    </row>
    <row r="215" spans="1:8" ht="17.25" hidden="1">
      <c r="A215" s="83">
        <v>2424</v>
      </c>
      <c r="B215" s="103" t="s">
        <v>156</v>
      </c>
      <c r="C215" s="160">
        <v>2</v>
      </c>
      <c r="D215" s="161">
        <v>4</v>
      </c>
      <c r="E215" s="79" t="s">
        <v>544</v>
      </c>
      <c r="F215" s="437"/>
      <c r="G215" s="438"/>
      <c r="H215" s="436"/>
    </row>
    <row r="216" spans="1:8" ht="40.5" hidden="1">
      <c r="A216" s="83"/>
      <c r="B216" s="91"/>
      <c r="C216" s="160"/>
      <c r="D216" s="161"/>
      <c r="E216" s="79" t="s">
        <v>477</v>
      </c>
      <c r="F216" s="437"/>
      <c r="G216" s="438"/>
      <c r="H216" s="436"/>
    </row>
    <row r="217" spans="1:8" ht="17.25" hidden="1">
      <c r="A217" s="83"/>
      <c r="B217" s="91"/>
      <c r="C217" s="160"/>
      <c r="D217" s="161"/>
      <c r="E217" s="79" t="s">
        <v>82</v>
      </c>
      <c r="F217" s="437"/>
      <c r="G217" s="438"/>
      <c r="H217" s="436"/>
    </row>
    <row r="218" spans="1:8" ht="17.25" hidden="1">
      <c r="A218" s="83"/>
      <c r="B218" s="91"/>
      <c r="C218" s="160"/>
      <c r="D218" s="161"/>
      <c r="E218" s="79" t="s">
        <v>82</v>
      </c>
      <c r="F218" s="437"/>
      <c r="G218" s="438"/>
      <c r="H218" s="436"/>
    </row>
    <row r="219" spans="1:8" ht="17.25" hidden="1">
      <c r="A219" s="83">
        <v>2430</v>
      </c>
      <c r="B219" s="101" t="s">
        <v>156</v>
      </c>
      <c r="C219" s="158">
        <v>3</v>
      </c>
      <c r="D219" s="159">
        <v>0</v>
      </c>
      <c r="E219" s="86" t="s">
        <v>545</v>
      </c>
      <c r="F219" s="437"/>
      <c r="G219" s="438"/>
      <c r="H219" s="436"/>
    </row>
    <row r="220" spans="1:8" s="90" customFormat="1" ht="10.5" customHeight="1" hidden="1">
      <c r="A220" s="83"/>
      <c r="B220" s="73"/>
      <c r="C220" s="158"/>
      <c r="D220" s="159"/>
      <c r="E220" s="79" t="s">
        <v>460</v>
      </c>
      <c r="F220" s="519"/>
      <c r="G220" s="520"/>
      <c r="H220" s="524"/>
    </row>
    <row r="221" spans="1:8" ht="17.25" hidden="1">
      <c r="A221" s="83">
        <v>2431</v>
      </c>
      <c r="B221" s="103" t="s">
        <v>156</v>
      </c>
      <c r="C221" s="160">
        <v>3</v>
      </c>
      <c r="D221" s="161">
        <v>1</v>
      </c>
      <c r="E221" s="79" t="s">
        <v>546</v>
      </c>
      <c r="F221" s="437"/>
      <c r="G221" s="438"/>
      <c r="H221" s="436"/>
    </row>
    <row r="222" spans="1:8" ht="40.5" hidden="1">
      <c r="A222" s="83"/>
      <c r="B222" s="91"/>
      <c r="C222" s="160"/>
      <c r="D222" s="161"/>
      <c r="E222" s="79" t="s">
        <v>477</v>
      </c>
      <c r="F222" s="437"/>
      <c r="G222" s="438"/>
      <c r="H222" s="436"/>
    </row>
    <row r="223" spans="1:8" ht="17.25" hidden="1">
      <c r="A223" s="83"/>
      <c r="B223" s="91"/>
      <c r="C223" s="160"/>
      <c r="D223" s="161"/>
      <c r="E223" s="79" t="s">
        <v>82</v>
      </c>
      <c r="F223" s="437"/>
      <c r="G223" s="438"/>
      <c r="H223" s="436"/>
    </row>
    <row r="224" spans="1:8" ht="17.25" hidden="1">
      <c r="A224" s="83"/>
      <c r="B224" s="91"/>
      <c r="C224" s="160"/>
      <c r="D224" s="161"/>
      <c r="E224" s="79" t="s">
        <v>82</v>
      </c>
      <c r="F224" s="437"/>
      <c r="G224" s="438"/>
      <c r="H224" s="436"/>
    </row>
    <row r="225" spans="1:8" ht="17.25" hidden="1">
      <c r="A225" s="83">
        <v>2432</v>
      </c>
      <c r="B225" s="103" t="s">
        <v>156</v>
      </c>
      <c r="C225" s="160">
        <v>3</v>
      </c>
      <c r="D225" s="161">
        <v>2</v>
      </c>
      <c r="E225" s="79" t="s">
        <v>547</v>
      </c>
      <c r="F225" s="437"/>
      <c r="G225" s="438"/>
      <c r="H225" s="436"/>
    </row>
    <row r="226" spans="1:8" ht="40.5" hidden="1">
      <c r="A226" s="83"/>
      <c r="B226" s="91"/>
      <c r="C226" s="160"/>
      <c r="D226" s="161"/>
      <c r="E226" s="79" t="s">
        <v>477</v>
      </c>
      <c r="F226" s="437"/>
      <c r="G226" s="438"/>
      <c r="H226" s="436"/>
    </row>
    <row r="227" spans="1:8" ht="17.25" hidden="1">
      <c r="A227" s="83"/>
      <c r="B227" s="91"/>
      <c r="C227" s="160"/>
      <c r="D227" s="161"/>
      <c r="E227" s="79" t="s">
        <v>82</v>
      </c>
      <c r="F227" s="437"/>
      <c r="G227" s="438"/>
      <c r="H227" s="436"/>
    </row>
    <row r="228" spans="1:8" ht="17.25" hidden="1">
      <c r="A228" s="83"/>
      <c r="B228" s="91"/>
      <c r="C228" s="160"/>
      <c r="D228" s="161"/>
      <c r="E228" s="79" t="s">
        <v>82</v>
      </c>
      <c r="F228" s="437"/>
      <c r="G228" s="438"/>
      <c r="H228" s="436"/>
    </row>
    <row r="229" spans="1:8" ht="17.25" hidden="1">
      <c r="A229" s="83">
        <v>2433</v>
      </c>
      <c r="B229" s="103" t="s">
        <v>156</v>
      </c>
      <c r="C229" s="160">
        <v>3</v>
      </c>
      <c r="D229" s="161">
        <v>3</v>
      </c>
      <c r="E229" s="79" t="s">
        <v>548</v>
      </c>
      <c r="F229" s="437"/>
      <c r="G229" s="438"/>
      <c r="H229" s="436"/>
    </row>
    <row r="230" spans="1:8" ht="40.5" hidden="1">
      <c r="A230" s="83"/>
      <c r="B230" s="91"/>
      <c r="C230" s="160"/>
      <c r="D230" s="161"/>
      <c r="E230" s="79" t="s">
        <v>477</v>
      </c>
      <c r="F230" s="437"/>
      <c r="G230" s="438"/>
      <c r="H230" s="436"/>
    </row>
    <row r="231" spans="1:8" ht="17.25" hidden="1">
      <c r="A231" s="83"/>
      <c r="B231" s="91"/>
      <c r="C231" s="160"/>
      <c r="D231" s="161"/>
      <c r="E231" s="79" t="s">
        <v>82</v>
      </c>
      <c r="F231" s="437"/>
      <c r="G231" s="438"/>
      <c r="H231" s="436"/>
    </row>
    <row r="232" spans="1:8" ht="17.25" hidden="1">
      <c r="A232" s="83"/>
      <c r="B232" s="91"/>
      <c r="C232" s="160"/>
      <c r="D232" s="161"/>
      <c r="E232" s="79" t="s">
        <v>82</v>
      </c>
      <c r="F232" s="437"/>
      <c r="G232" s="438"/>
      <c r="H232" s="436"/>
    </row>
    <row r="233" spans="1:8" ht="33.75" customHeight="1" hidden="1">
      <c r="A233" s="83">
        <v>2440</v>
      </c>
      <c r="B233" s="101" t="s">
        <v>156</v>
      </c>
      <c r="C233" s="158">
        <v>4</v>
      </c>
      <c r="D233" s="159">
        <v>0</v>
      </c>
      <c r="E233" s="86" t="s">
        <v>552</v>
      </c>
      <c r="F233" s="437"/>
      <c r="G233" s="438"/>
      <c r="H233" s="436"/>
    </row>
    <row r="234" spans="1:8" s="90" customFormat="1" ht="10.5" customHeight="1" hidden="1">
      <c r="A234" s="83"/>
      <c r="B234" s="73"/>
      <c r="C234" s="158"/>
      <c r="D234" s="159"/>
      <c r="E234" s="79" t="s">
        <v>460</v>
      </c>
      <c r="F234" s="519"/>
      <c r="G234" s="520"/>
      <c r="H234" s="524"/>
    </row>
    <row r="235" spans="1:8" ht="34.5" customHeight="1" hidden="1">
      <c r="A235" s="83">
        <v>2441</v>
      </c>
      <c r="B235" s="103" t="s">
        <v>156</v>
      </c>
      <c r="C235" s="160">
        <v>4</v>
      </c>
      <c r="D235" s="161">
        <v>1</v>
      </c>
      <c r="E235" s="79" t="s">
        <v>553</v>
      </c>
      <c r="F235" s="437"/>
      <c r="G235" s="438"/>
      <c r="H235" s="436"/>
    </row>
    <row r="236" spans="1:8" ht="40.5" hidden="1">
      <c r="A236" s="83"/>
      <c r="B236" s="91"/>
      <c r="C236" s="160"/>
      <c r="D236" s="161"/>
      <c r="E236" s="79" t="s">
        <v>477</v>
      </c>
      <c r="F236" s="437"/>
      <c r="G236" s="438"/>
      <c r="H236" s="436"/>
    </row>
    <row r="237" spans="1:8" ht="17.25" hidden="1">
      <c r="A237" s="83"/>
      <c r="B237" s="91"/>
      <c r="C237" s="160"/>
      <c r="D237" s="161"/>
      <c r="E237" s="79" t="s">
        <v>82</v>
      </c>
      <c r="F237" s="437"/>
      <c r="G237" s="438"/>
      <c r="H237" s="436"/>
    </row>
    <row r="238" spans="1:8" ht="17.25" hidden="1">
      <c r="A238" s="83"/>
      <c r="B238" s="91"/>
      <c r="C238" s="160"/>
      <c r="D238" s="161"/>
      <c r="E238" s="79" t="s">
        <v>82</v>
      </c>
      <c r="F238" s="437"/>
      <c r="G238" s="438"/>
      <c r="H238" s="436"/>
    </row>
    <row r="239" spans="1:8" ht="17.25" hidden="1">
      <c r="A239" s="83">
        <v>2442</v>
      </c>
      <c r="B239" s="103" t="s">
        <v>156</v>
      </c>
      <c r="C239" s="160">
        <v>4</v>
      </c>
      <c r="D239" s="161">
        <v>2</v>
      </c>
      <c r="E239" s="79" t="s">
        <v>554</v>
      </c>
      <c r="F239" s="437"/>
      <c r="G239" s="438"/>
      <c r="H239" s="436"/>
    </row>
    <row r="240" spans="1:8" ht="40.5" hidden="1">
      <c r="A240" s="83"/>
      <c r="B240" s="91"/>
      <c r="C240" s="160"/>
      <c r="D240" s="161"/>
      <c r="E240" s="79" t="s">
        <v>477</v>
      </c>
      <c r="F240" s="437"/>
      <c r="G240" s="438"/>
      <c r="H240" s="436"/>
    </row>
    <row r="241" spans="1:8" ht="17.25" hidden="1">
      <c r="A241" s="83"/>
      <c r="B241" s="91"/>
      <c r="C241" s="160"/>
      <c r="D241" s="161"/>
      <c r="E241" s="79" t="s">
        <v>82</v>
      </c>
      <c r="F241" s="437"/>
      <c r="G241" s="438"/>
      <c r="H241" s="436"/>
    </row>
    <row r="242" spans="1:8" ht="17.25" hidden="1">
      <c r="A242" s="83"/>
      <c r="B242" s="91"/>
      <c r="C242" s="160"/>
      <c r="D242" s="161"/>
      <c r="E242" s="79" t="s">
        <v>82</v>
      </c>
      <c r="F242" s="437"/>
      <c r="G242" s="438"/>
      <c r="H242" s="436"/>
    </row>
    <row r="243" spans="1:8" ht="17.25" hidden="1">
      <c r="A243" s="83">
        <v>2443</v>
      </c>
      <c r="B243" s="103" t="s">
        <v>156</v>
      </c>
      <c r="C243" s="160">
        <v>4</v>
      </c>
      <c r="D243" s="161">
        <v>3</v>
      </c>
      <c r="E243" s="79" t="s">
        <v>555</v>
      </c>
      <c r="F243" s="437"/>
      <c r="G243" s="438"/>
      <c r="H243" s="436"/>
    </row>
    <row r="244" spans="1:8" ht="40.5" hidden="1">
      <c r="A244" s="83"/>
      <c r="B244" s="91"/>
      <c r="C244" s="160"/>
      <c r="D244" s="161"/>
      <c r="E244" s="79" t="s">
        <v>477</v>
      </c>
      <c r="F244" s="437"/>
      <c r="G244" s="438"/>
      <c r="H244" s="436"/>
    </row>
    <row r="245" spans="1:8" ht="17.25" hidden="1">
      <c r="A245" s="83"/>
      <c r="B245" s="91"/>
      <c r="C245" s="160"/>
      <c r="D245" s="161"/>
      <c r="E245" s="79" t="s">
        <v>82</v>
      </c>
      <c r="F245" s="437"/>
      <c r="G245" s="438"/>
      <c r="H245" s="436"/>
    </row>
    <row r="246" spans="1:8" ht="17.25" hidden="1">
      <c r="A246" s="83"/>
      <c r="B246" s="91"/>
      <c r="C246" s="160"/>
      <c r="D246" s="161"/>
      <c r="E246" s="79" t="s">
        <v>82</v>
      </c>
      <c r="F246" s="437"/>
      <c r="G246" s="438"/>
      <c r="H246" s="436"/>
    </row>
    <row r="247" spans="1:8" ht="17.25">
      <c r="A247" s="83">
        <v>2450</v>
      </c>
      <c r="B247" s="101" t="s">
        <v>156</v>
      </c>
      <c r="C247" s="158">
        <v>5</v>
      </c>
      <c r="D247" s="159">
        <v>0</v>
      </c>
      <c r="E247" s="86" t="s">
        <v>556</v>
      </c>
      <c r="F247" s="517">
        <f>+G247+H247</f>
        <v>2500</v>
      </c>
      <c r="G247" s="518">
        <f>+G249</f>
        <v>2500</v>
      </c>
      <c r="H247" s="535">
        <f>+H249</f>
        <v>0</v>
      </c>
    </row>
    <row r="248" spans="1:8" s="90" customFormat="1" ht="17.25">
      <c r="A248" s="83"/>
      <c r="B248" s="73"/>
      <c r="C248" s="158"/>
      <c r="D248" s="159"/>
      <c r="E248" s="79" t="s">
        <v>460</v>
      </c>
      <c r="F248" s="519"/>
      <c r="G248" s="520"/>
      <c r="H248" s="524"/>
    </row>
    <row r="249" spans="1:8" ht="21.75" customHeight="1">
      <c r="A249" s="83">
        <v>2451</v>
      </c>
      <c r="B249" s="103" t="s">
        <v>156</v>
      </c>
      <c r="C249" s="160">
        <v>5</v>
      </c>
      <c r="D249" s="161">
        <v>1</v>
      </c>
      <c r="E249" s="79" t="s">
        <v>557</v>
      </c>
      <c r="F249" s="517">
        <f>+G249+H249</f>
        <v>2500</v>
      </c>
      <c r="G249" s="518">
        <f>+G251+G252+G253</f>
        <v>2500</v>
      </c>
      <c r="H249" s="535">
        <f>+H255+H256</f>
        <v>0</v>
      </c>
    </row>
    <row r="250" spans="1:8" ht="40.5">
      <c r="A250" s="83"/>
      <c r="B250" s="91"/>
      <c r="C250" s="160"/>
      <c r="D250" s="161"/>
      <c r="E250" s="79" t="s">
        <v>477</v>
      </c>
      <c r="F250" s="437"/>
      <c r="G250" s="438"/>
      <c r="H250" s="436"/>
    </row>
    <row r="251" spans="1:8" ht="17.25">
      <c r="A251" s="83"/>
      <c r="B251" s="91"/>
      <c r="C251" s="160"/>
      <c r="D251" s="161"/>
      <c r="E251" s="426" t="s">
        <v>783</v>
      </c>
      <c r="F251" s="437">
        <f>+G251</f>
        <v>1000</v>
      </c>
      <c r="G251" s="438">
        <v>1000</v>
      </c>
      <c r="H251" s="436"/>
    </row>
    <row r="252" spans="1:8" ht="25.5" customHeight="1">
      <c r="A252" s="83"/>
      <c r="B252" s="91"/>
      <c r="C252" s="160"/>
      <c r="D252" s="161"/>
      <c r="E252" s="426" t="s">
        <v>822</v>
      </c>
      <c r="F252" s="437">
        <f>+G252</f>
        <v>1000</v>
      </c>
      <c r="G252" s="438">
        <v>1000</v>
      </c>
      <c r="H252" s="436"/>
    </row>
    <row r="253" spans="1:8" ht="17.25">
      <c r="A253" s="83"/>
      <c r="B253" s="91"/>
      <c r="C253" s="160"/>
      <c r="D253" s="161"/>
      <c r="E253" s="426" t="s">
        <v>776</v>
      </c>
      <c r="F253" s="437">
        <f>+G253</f>
        <v>500</v>
      </c>
      <c r="G253" s="438">
        <v>500</v>
      </c>
      <c r="H253" s="436"/>
    </row>
    <row r="254" spans="1:8" ht="17.25" hidden="1">
      <c r="A254" s="83"/>
      <c r="B254" s="91"/>
      <c r="C254" s="160"/>
      <c r="D254" s="161"/>
      <c r="E254" s="426"/>
      <c r="F254" s="437"/>
      <c r="G254" s="438"/>
      <c r="H254" s="436"/>
    </row>
    <row r="255" spans="1:8" ht="17.25" hidden="1">
      <c r="A255" s="83"/>
      <c r="B255" s="91"/>
      <c r="C255" s="160"/>
      <c r="D255" s="161"/>
      <c r="E255" s="79"/>
      <c r="F255" s="437">
        <f>+H255</f>
        <v>0</v>
      </c>
      <c r="G255" s="438"/>
      <c r="H255" s="436"/>
    </row>
    <row r="256" spans="1:8" ht="17.25" hidden="1">
      <c r="A256" s="83"/>
      <c r="B256" s="91"/>
      <c r="C256" s="160"/>
      <c r="D256" s="161"/>
      <c r="E256" s="426" t="s">
        <v>784</v>
      </c>
      <c r="F256" s="437">
        <f>+H256</f>
        <v>0</v>
      </c>
      <c r="G256" s="438"/>
      <c r="H256" s="436"/>
    </row>
    <row r="257" spans="1:8" ht="17.25" hidden="1">
      <c r="A257" s="83">
        <v>2452</v>
      </c>
      <c r="B257" s="103" t="s">
        <v>156</v>
      </c>
      <c r="C257" s="160">
        <v>5</v>
      </c>
      <c r="D257" s="161">
        <v>2</v>
      </c>
      <c r="E257" s="426" t="s">
        <v>782</v>
      </c>
      <c r="F257" s="437"/>
      <c r="G257" s="438"/>
      <c r="H257" s="436"/>
    </row>
    <row r="258" spans="1:8" ht="17.25" hidden="1">
      <c r="A258" s="83"/>
      <c r="B258" s="91"/>
      <c r="C258" s="160"/>
      <c r="D258" s="161"/>
      <c r="E258" s="79" t="s">
        <v>558</v>
      </c>
      <c r="F258" s="437"/>
      <c r="G258" s="438"/>
      <c r="H258" s="436"/>
    </row>
    <row r="259" spans="1:8" ht="40.5" hidden="1">
      <c r="A259" s="83"/>
      <c r="B259" s="91"/>
      <c r="C259" s="160"/>
      <c r="D259" s="161"/>
      <c r="E259" s="79" t="s">
        <v>477</v>
      </c>
      <c r="F259" s="437"/>
      <c r="G259" s="438"/>
      <c r="H259" s="436"/>
    </row>
    <row r="260" spans="1:8" ht="17.25" hidden="1">
      <c r="A260" s="83"/>
      <c r="B260" s="91"/>
      <c r="C260" s="160"/>
      <c r="D260" s="161"/>
      <c r="E260" s="79" t="s">
        <v>82</v>
      </c>
      <c r="F260" s="437"/>
      <c r="G260" s="438"/>
      <c r="H260" s="436"/>
    </row>
    <row r="261" spans="1:8" ht="17.25" hidden="1">
      <c r="A261" s="83">
        <v>2453</v>
      </c>
      <c r="B261" s="103" t="s">
        <v>156</v>
      </c>
      <c r="C261" s="160">
        <v>5</v>
      </c>
      <c r="D261" s="161">
        <v>3</v>
      </c>
      <c r="E261" s="79" t="s">
        <v>82</v>
      </c>
      <c r="F261" s="437"/>
      <c r="G261" s="438"/>
      <c r="H261" s="436"/>
    </row>
    <row r="262" spans="1:8" ht="17.25" hidden="1">
      <c r="A262" s="83"/>
      <c r="B262" s="91"/>
      <c r="C262" s="160"/>
      <c r="D262" s="161"/>
      <c r="E262" s="79" t="s">
        <v>559</v>
      </c>
      <c r="F262" s="437"/>
      <c r="G262" s="438"/>
      <c r="H262" s="436"/>
    </row>
    <row r="263" spans="1:8" ht="40.5" hidden="1">
      <c r="A263" s="83"/>
      <c r="B263" s="91"/>
      <c r="C263" s="160"/>
      <c r="D263" s="161"/>
      <c r="E263" s="79" t="s">
        <v>477</v>
      </c>
      <c r="F263" s="437"/>
      <c r="G263" s="438"/>
      <c r="H263" s="436"/>
    </row>
    <row r="264" spans="1:8" ht="17.25" hidden="1">
      <c r="A264" s="83"/>
      <c r="B264" s="91"/>
      <c r="C264" s="160"/>
      <c r="D264" s="161"/>
      <c r="E264" s="79" t="s">
        <v>82</v>
      </c>
      <c r="F264" s="437"/>
      <c r="G264" s="438"/>
      <c r="H264" s="436"/>
    </row>
    <row r="265" spans="1:8" ht="17.25" hidden="1">
      <c r="A265" s="83">
        <v>2454</v>
      </c>
      <c r="B265" s="103" t="s">
        <v>156</v>
      </c>
      <c r="C265" s="160">
        <v>5</v>
      </c>
      <c r="D265" s="161">
        <v>4</v>
      </c>
      <c r="E265" s="79" t="s">
        <v>82</v>
      </c>
      <c r="F265" s="437"/>
      <c r="G265" s="438"/>
      <c r="H265" s="436"/>
    </row>
    <row r="266" spans="1:8" ht="17.25" hidden="1">
      <c r="A266" s="83"/>
      <c r="B266" s="91"/>
      <c r="C266" s="160"/>
      <c r="D266" s="161"/>
      <c r="E266" s="79" t="s">
        <v>560</v>
      </c>
      <c r="F266" s="437"/>
      <c r="G266" s="438"/>
      <c r="H266" s="436"/>
    </row>
    <row r="267" spans="1:8" ht="40.5" hidden="1">
      <c r="A267" s="83"/>
      <c r="B267" s="91"/>
      <c r="C267" s="160"/>
      <c r="D267" s="161"/>
      <c r="E267" s="79" t="s">
        <v>477</v>
      </c>
      <c r="F267" s="437"/>
      <c r="G267" s="438"/>
      <c r="H267" s="436"/>
    </row>
    <row r="268" spans="1:8" ht="17.25" hidden="1">
      <c r="A268" s="83"/>
      <c r="B268" s="91"/>
      <c r="C268" s="160"/>
      <c r="D268" s="161"/>
      <c r="E268" s="79" t="s">
        <v>82</v>
      </c>
      <c r="F268" s="437"/>
      <c r="G268" s="438"/>
      <c r="H268" s="436"/>
    </row>
    <row r="269" spans="1:8" ht="17.25" hidden="1">
      <c r="A269" s="83">
        <v>2455</v>
      </c>
      <c r="B269" s="103" t="s">
        <v>156</v>
      </c>
      <c r="C269" s="160">
        <v>5</v>
      </c>
      <c r="D269" s="161">
        <v>5</v>
      </c>
      <c r="E269" s="79" t="s">
        <v>82</v>
      </c>
      <c r="F269" s="437"/>
      <c r="G269" s="438"/>
      <c r="H269" s="436"/>
    </row>
    <row r="270" spans="1:8" ht="17.25" hidden="1">
      <c r="A270" s="83"/>
      <c r="B270" s="91"/>
      <c r="C270" s="160"/>
      <c r="D270" s="161"/>
      <c r="E270" s="79" t="s">
        <v>561</v>
      </c>
      <c r="F270" s="437"/>
      <c r="G270" s="438"/>
      <c r="H270" s="436"/>
    </row>
    <row r="271" spans="1:8" ht="40.5" hidden="1">
      <c r="A271" s="83"/>
      <c r="B271" s="91"/>
      <c r="C271" s="160"/>
      <c r="D271" s="161"/>
      <c r="E271" s="79" t="s">
        <v>477</v>
      </c>
      <c r="F271" s="437"/>
      <c r="G271" s="438"/>
      <c r="H271" s="436"/>
    </row>
    <row r="272" spans="1:8" ht="17.25" hidden="1">
      <c r="A272" s="83"/>
      <c r="B272" s="91"/>
      <c r="C272" s="160"/>
      <c r="D272" s="161"/>
      <c r="E272" s="79" t="s">
        <v>82</v>
      </c>
      <c r="F272" s="437"/>
      <c r="G272" s="438"/>
      <c r="H272" s="436"/>
    </row>
    <row r="273" spans="1:8" ht="17.25" hidden="1">
      <c r="A273" s="83">
        <v>2460</v>
      </c>
      <c r="B273" s="101" t="s">
        <v>156</v>
      </c>
      <c r="C273" s="158">
        <v>6</v>
      </c>
      <c r="D273" s="159">
        <v>0</v>
      </c>
      <c r="E273" s="79" t="s">
        <v>82</v>
      </c>
      <c r="F273" s="437"/>
      <c r="G273" s="438"/>
      <c r="H273" s="436"/>
    </row>
    <row r="274" spans="1:8" s="90" customFormat="1" ht="10.5" customHeight="1" hidden="1">
      <c r="A274" s="83"/>
      <c r="B274" s="73"/>
      <c r="C274" s="158"/>
      <c r="D274" s="159"/>
      <c r="E274" s="86" t="s">
        <v>562</v>
      </c>
      <c r="F274" s="519"/>
      <c r="G274" s="520"/>
      <c r="H274" s="524"/>
    </row>
    <row r="275" spans="1:8" ht="17.25" hidden="1">
      <c r="A275" s="83">
        <v>2461</v>
      </c>
      <c r="B275" s="103" t="s">
        <v>156</v>
      </c>
      <c r="C275" s="160">
        <v>6</v>
      </c>
      <c r="D275" s="161">
        <v>1</v>
      </c>
      <c r="E275" s="79" t="s">
        <v>460</v>
      </c>
      <c r="F275" s="437"/>
      <c r="G275" s="438"/>
      <c r="H275" s="436"/>
    </row>
    <row r="276" spans="1:8" ht="17.25" hidden="1">
      <c r="A276" s="83"/>
      <c r="B276" s="91"/>
      <c r="C276" s="160"/>
      <c r="D276" s="161"/>
      <c r="E276" s="79" t="s">
        <v>563</v>
      </c>
      <c r="F276" s="437"/>
      <c r="G276" s="438"/>
      <c r="H276" s="436"/>
    </row>
    <row r="277" spans="1:8" ht="40.5" hidden="1">
      <c r="A277" s="83"/>
      <c r="B277" s="91"/>
      <c r="C277" s="160"/>
      <c r="D277" s="161"/>
      <c r="E277" s="79" t="s">
        <v>477</v>
      </c>
      <c r="F277" s="437"/>
      <c r="G277" s="438"/>
      <c r="H277" s="436"/>
    </row>
    <row r="278" spans="1:8" ht="17.25" hidden="1">
      <c r="A278" s="83"/>
      <c r="B278" s="91"/>
      <c r="C278" s="160"/>
      <c r="D278" s="161"/>
      <c r="E278" s="79" t="s">
        <v>82</v>
      </c>
      <c r="F278" s="437"/>
      <c r="G278" s="438"/>
      <c r="H278" s="436"/>
    </row>
    <row r="279" spans="1:8" ht="17.25" hidden="1">
      <c r="A279" s="83">
        <v>2470</v>
      </c>
      <c r="B279" s="101" t="s">
        <v>156</v>
      </c>
      <c r="C279" s="158">
        <v>7</v>
      </c>
      <c r="D279" s="159">
        <v>0</v>
      </c>
      <c r="E279" s="79" t="s">
        <v>82</v>
      </c>
      <c r="F279" s="437"/>
      <c r="G279" s="438"/>
      <c r="H279" s="436"/>
    </row>
    <row r="280" spans="1:8" s="90" customFormat="1" ht="10.5" customHeight="1" hidden="1">
      <c r="A280" s="83"/>
      <c r="B280" s="73"/>
      <c r="C280" s="158"/>
      <c r="D280" s="159"/>
      <c r="E280" s="86" t="s">
        <v>564</v>
      </c>
      <c r="F280" s="519"/>
      <c r="G280" s="520"/>
      <c r="H280" s="524"/>
    </row>
    <row r="281" spans="1:8" ht="33.75" customHeight="1" hidden="1">
      <c r="A281" s="83">
        <v>2471</v>
      </c>
      <c r="B281" s="103" t="s">
        <v>156</v>
      </c>
      <c r="C281" s="160">
        <v>7</v>
      </c>
      <c r="D281" s="161">
        <v>1</v>
      </c>
      <c r="E281" s="79" t="s">
        <v>460</v>
      </c>
      <c r="F281" s="437"/>
      <c r="G281" s="438"/>
      <c r="H281" s="436"/>
    </row>
    <row r="282" spans="1:8" ht="27" hidden="1">
      <c r="A282" s="83"/>
      <c r="B282" s="91"/>
      <c r="C282" s="160"/>
      <c r="D282" s="161"/>
      <c r="E282" s="79" t="s">
        <v>565</v>
      </c>
      <c r="F282" s="437"/>
      <c r="G282" s="438"/>
      <c r="H282" s="436"/>
    </row>
    <row r="283" spans="1:8" ht="40.5" hidden="1">
      <c r="A283" s="83"/>
      <c r="B283" s="91"/>
      <c r="C283" s="160"/>
      <c r="D283" s="161"/>
      <c r="E283" s="79" t="s">
        <v>477</v>
      </c>
      <c r="F283" s="437"/>
      <c r="G283" s="438"/>
      <c r="H283" s="436"/>
    </row>
    <row r="284" spans="1:8" ht="17.25" hidden="1">
      <c r="A284" s="83"/>
      <c r="B284" s="91"/>
      <c r="C284" s="160"/>
      <c r="D284" s="161"/>
      <c r="E284" s="79" t="s">
        <v>82</v>
      </c>
      <c r="F284" s="437"/>
      <c r="G284" s="438"/>
      <c r="H284" s="436"/>
    </row>
    <row r="285" spans="1:8" ht="17.25" hidden="1">
      <c r="A285" s="83">
        <v>2472</v>
      </c>
      <c r="B285" s="103" t="s">
        <v>156</v>
      </c>
      <c r="C285" s="160">
        <v>7</v>
      </c>
      <c r="D285" s="161">
        <v>2</v>
      </c>
      <c r="E285" s="79" t="s">
        <v>82</v>
      </c>
      <c r="F285" s="437"/>
      <c r="G285" s="438"/>
      <c r="H285" s="436"/>
    </row>
    <row r="286" spans="1:8" ht="17.25" hidden="1">
      <c r="A286" s="83"/>
      <c r="B286" s="91"/>
      <c r="C286" s="160"/>
      <c r="D286" s="161"/>
      <c r="E286" s="79" t="s">
        <v>566</v>
      </c>
      <c r="F286" s="437"/>
      <c r="G286" s="438"/>
      <c r="H286" s="436"/>
    </row>
    <row r="287" spans="1:8" ht="40.5" hidden="1">
      <c r="A287" s="83"/>
      <c r="B287" s="91"/>
      <c r="C287" s="160"/>
      <c r="D287" s="161"/>
      <c r="E287" s="79" t="s">
        <v>477</v>
      </c>
      <c r="F287" s="437"/>
      <c r="G287" s="438"/>
      <c r="H287" s="436"/>
    </row>
    <row r="288" spans="1:8" ht="17.25" hidden="1">
      <c r="A288" s="83"/>
      <c r="B288" s="91"/>
      <c r="C288" s="160"/>
      <c r="D288" s="161"/>
      <c r="E288" s="79" t="s">
        <v>82</v>
      </c>
      <c r="F288" s="437"/>
      <c r="G288" s="438"/>
      <c r="H288" s="436"/>
    </row>
    <row r="289" spans="1:8" ht="17.25" hidden="1">
      <c r="A289" s="83">
        <v>2473</v>
      </c>
      <c r="B289" s="103" t="s">
        <v>156</v>
      </c>
      <c r="C289" s="160">
        <v>7</v>
      </c>
      <c r="D289" s="161">
        <v>3</v>
      </c>
      <c r="E289" s="79" t="s">
        <v>82</v>
      </c>
      <c r="F289" s="437"/>
      <c r="G289" s="438"/>
      <c r="H289" s="436"/>
    </row>
    <row r="290" spans="1:8" ht="17.25" hidden="1">
      <c r="A290" s="83"/>
      <c r="B290" s="91"/>
      <c r="C290" s="160"/>
      <c r="D290" s="161"/>
      <c r="E290" s="79" t="s">
        <v>567</v>
      </c>
      <c r="F290" s="437"/>
      <c r="G290" s="438"/>
      <c r="H290" s="436"/>
    </row>
    <row r="291" spans="1:8" ht="40.5" hidden="1">
      <c r="A291" s="83"/>
      <c r="B291" s="91"/>
      <c r="C291" s="160"/>
      <c r="D291" s="161"/>
      <c r="E291" s="79" t="s">
        <v>477</v>
      </c>
      <c r="F291" s="437"/>
      <c r="G291" s="438"/>
      <c r="H291" s="436"/>
    </row>
    <row r="292" spans="1:8" ht="17.25" hidden="1">
      <c r="A292" s="83"/>
      <c r="B292" s="91"/>
      <c r="C292" s="160"/>
      <c r="D292" s="161"/>
      <c r="E292" s="79" t="s">
        <v>82</v>
      </c>
      <c r="F292" s="437"/>
      <c r="G292" s="438"/>
      <c r="H292" s="436"/>
    </row>
    <row r="293" spans="1:8" ht="17.25" hidden="1">
      <c r="A293" s="83">
        <v>2474</v>
      </c>
      <c r="B293" s="103" t="s">
        <v>156</v>
      </c>
      <c r="C293" s="160">
        <v>7</v>
      </c>
      <c r="D293" s="161">
        <v>4</v>
      </c>
      <c r="E293" s="79" t="s">
        <v>82</v>
      </c>
      <c r="F293" s="437"/>
      <c r="G293" s="438"/>
      <c r="H293" s="436"/>
    </row>
    <row r="294" spans="1:8" ht="17.25" hidden="1">
      <c r="A294" s="83"/>
      <c r="B294" s="91"/>
      <c r="C294" s="160"/>
      <c r="D294" s="161"/>
      <c r="E294" s="79" t="s">
        <v>568</v>
      </c>
      <c r="F294" s="437"/>
      <c r="G294" s="438"/>
      <c r="H294" s="436"/>
    </row>
    <row r="295" spans="1:8" ht="40.5" hidden="1">
      <c r="A295" s="83"/>
      <c r="B295" s="91"/>
      <c r="C295" s="160"/>
      <c r="D295" s="161"/>
      <c r="E295" s="79" t="s">
        <v>477</v>
      </c>
      <c r="F295" s="437"/>
      <c r="G295" s="438"/>
      <c r="H295" s="436"/>
    </row>
    <row r="296" spans="1:8" ht="17.25" hidden="1">
      <c r="A296" s="83"/>
      <c r="B296" s="91"/>
      <c r="C296" s="160"/>
      <c r="D296" s="161"/>
      <c r="E296" s="79" t="s">
        <v>82</v>
      </c>
      <c r="F296" s="437"/>
      <c r="G296" s="438"/>
      <c r="H296" s="436"/>
    </row>
    <row r="297" spans="1:8" ht="33" customHeight="1" hidden="1">
      <c r="A297" s="83">
        <v>2480</v>
      </c>
      <c r="B297" s="101" t="s">
        <v>156</v>
      </c>
      <c r="C297" s="158">
        <v>8</v>
      </c>
      <c r="D297" s="159">
        <v>0</v>
      </c>
      <c r="E297" s="79" t="s">
        <v>82</v>
      </c>
      <c r="F297" s="437"/>
      <c r="G297" s="438"/>
      <c r="H297" s="436"/>
    </row>
    <row r="298" spans="1:8" s="90" customFormat="1" ht="10.5" customHeight="1" hidden="1">
      <c r="A298" s="83"/>
      <c r="B298" s="73"/>
      <c r="C298" s="158"/>
      <c r="D298" s="159"/>
      <c r="E298" s="86" t="s">
        <v>569</v>
      </c>
      <c r="F298" s="519"/>
      <c r="G298" s="520"/>
      <c r="H298" s="524"/>
    </row>
    <row r="299" spans="1:8" ht="46.5" customHeight="1" hidden="1">
      <c r="A299" s="83">
        <v>2481</v>
      </c>
      <c r="B299" s="103" t="s">
        <v>156</v>
      </c>
      <c r="C299" s="160">
        <v>8</v>
      </c>
      <c r="D299" s="161">
        <v>1</v>
      </c>
      <c r="E299" s="79" t="s">
        <v>460</v>
      </c>
      <c r="F299" s="437"/>
      <c r="G299" s="438"/>
      <c r="H299" s="436"/>
    </row>
    <row r="300" spans="1:8" ht="40.5" hidden="1">
      <c r="A300" s="83"/>
      <c r="B300" s="91"/>
      <c r="C300" s="160"/>
      <c r="D300" s="161"/>
      <c r="E300" s="79" t="s">
        <v>570</v>
      </c>
      <c r="F300" s="437"/>
      <c r="G300" s="438"/>
      <c r="H300" s="436"/>
    </row>
    <row r="301" spans="1:8" ht="40.5" hidden="1">
      <c r="A301" s="83"/>
      <c r="B301" s="91"/>
      <c r="C301" s="160"/>
      <c r="D301" s="161"/>
      <c r="E301" s="79" t="s">
        <v>477</v>
      </c>
      <c r="F301" s="437"/>
      <c r="G301" s="438"/>
      <c r="H301" s="436"/>
    </row>
    <row r="302" spans="1:8" ht="17.25" hidden="1">
      <c r="A302" s="83"/>
      <c r="B302" s="91"/>
      <c r="C302" s="160"/>
      <c r="D302" s="161"/>
      <c r="E302" s="79" t="s">
        <v>82</v>
      </c>
      <c r="F302" s="437"/>
      <c r="G302" s="438"/>
      <c r="H302" s="436"/>
    </row>
    <row r="303" spans="1:8" ht="47.25" customHeight="1" hidden="1">
      <c r="A303" s="83">
        <v>2482</v>
      </c>
      <c r="B303" s="103" t="s">
        <v>156</v>
      </c>
      <c r="C303" s="160">
        <v>8</v>
      </c>
      <c r="D303" s="161">
        <v>2</v>
      </c>
      <c r="E303" s="79" t="s">
        <v>82</v>
      </c>
      <c r="F303" s="437"/>
      <c r="G303" s="438"/>
      <c r="H303" s="436"/>
    </row>
    <row r="304" spans="1:8" ht="40.5" hidden="1">
      <c r="A304" s="83"/>
      <c r="B304" s="91"/>
      <c r="C304" s="160"/>
      <c r="D304" s="161"/>
      <c r="E304" s="79" t="s">
        <v>571</v>
      </c>
      <c r="F304" s="437"/>
      <c r="G304" s="438"/>
      <c r="H304" s="436"/>
    </row>
    <row r="305" spans="1:8" ht="40.5" hidden="1">
      <c r="A305" s="83"/>
      <c r="B305" s="91"/>
      <c r="C305" s="160"/>
      <c r="D305" s="161"/>
      <c r="E305" s="79" t="s">
        <v>477</v>
      </c>
      <c r="F305" s="437"/>
      <c r="G305" s="438"/>
      <c r="H305" s="436"/>
    </row>
    <row r="306" spans="1:8" ht="17.25" hidden="1">
      <c r="A306" s="83"/>
      <c r="B306" s="91"/>
      <c r="C306" s="160"/>
      <c r="D306" s="161"/>
      <c r="E306" s="79" t="s">
        <v>82</v>
      </c>
      <c r="F306" s="437"/>
      <c r="G306" s="438"/>
      <c r="H306" s="436"/>
    </row>
    <row r="307" spans="1:8" ht="34.5" customHeight="1" hidden="1">
      <c r="A307" s="83">
        <v>2483</v>
      </c>
      <c r="B307" s="103" t="s">
        <v>156</v>
      </c>
      <c r="C307" s="160">
        <v>8</v>
      </c>
      <c r="D307" s="161">
        <v>3</v>
      </c>
      <c r="E307" s="79" t="s">
        <v>82</v>
      </c>
      <c r="F307" s="437"/>
      <c r="G307" s="438"/>
      <c r="H307" s="436"/>
    </row>
    <row r="308" spans="1:8" ht="27" hidden="1">
      <c r="A308" s="83"/>
      <c r="B308" s="91"/>
      <c r="C308" s="160"/>
      <c r="D308" s="161"/>
      <c r="E308" s="79" t="s">
        <v>572</v>
      </c>
      <c r="F308" s="437"/>
      <c r="G308" s="438"/>
      <c r="H308" s="436"/>
    </row>
    <row r="309" spans="1:8" ht="40.5" hidden="1">
      <c r="A309" s="83"/>
      <c r="B309" s="91"/>
      <c r="C309" s="160"/>
      <c r="D309" s="161"/>
      <c r="E309" s="79" t="s">
        <v>477</v>
      </c>
      <c r="F309" s="437"/>
      <c r="G309" s="438"/>
      <c r="H309" s="436"/>
    </row>
    <row r="310" spans="1:8" ht="17.25" hidden="1">
      <c r="A310" s="83"/>
      <c r="B310" s="91"/>
      <c r="C310" s="160"/>
      <c r="D310" s="161"/>
      <c r="E310" s="79" t="s">
        <v>82</v>
      </c>
      <c r="F310" s="437"/>
      <c r="G310" s="438"/>
      <c r="H310" s="436"/>
    </row>
    <row r="311" spans="1:8" ht="50.25" customHeight="1" hidden="1">
      <c r="A311" s="83">
        <v>2484</v>
      </c>
      <c r="B311" s="103" t="s">
        <v>156</v>
      </c>
      <c r="C311" s="160">
        <v>8</v>
      </c>
      <c r="D311" s="161">
        <v>4</v>
      </c>
      <c r="E311" s="79" t="s">
        <v>82</v>
      </c>
      <c r="F311" s="437"/>
      <c r="G311" s="438"/>
      <c r="H311" s="436"/>
    </row>
    <row r="312" spans="1:8" ht="40.5" hidden="1">
      <c r="A312" s="83"/>
      <c r="B312" s="91"/>
      <c r="C312" s="160"/>
      <c r="D312" s="161"/>
      <c r="E312" s="79" t="s">
        <v>573</v>
      </c>
      <c r="F312" s="437"/>
      <c r="G312" s="438"/>
      <c r="H312" s="436"/>
    </row>
    <row r="313" spans="1:8" ht="40.5" hidden="1">
      <c r="A313" s="83"/>
      <c r="B313" s="91"/>
      <c r="C313" s="160"/>
      <c r="D313" s="161"/>
      <c r="E313" s="79" t="s">
        <v>477</v>
      </c>
      <c r="F313" s="437"/>
      <c r="G313" s="438"/>
      <c r="H313" s="436"/>
    </row>
    <row r="314" spans="1:8" ht="17.25" hidden="1">
      <c r="A314" s="83"/>
      <c r="B314" s="91"/>
      <c r="C314" s="160"/>
      <c r="D314" s="161"/>
      <c r="E314" s="79" t="s">
        <v>82</v>
      </c>
      <c r="F314" s="437"/>
      <c r="G314" s="438"/>
      <c r="H314" s="436"/>
    </row>
    <row r="315" spans="1:8" ht="27">
      <c r="A315" s="83">
        <v>2490</v>
      </c>
      <c r="B315" s="101" t="s">
        <v>156</v>
      </c>
      <c r="C315" s="158">
        <v>9</v>
      </c>
      <c r="D315" s="159">
        <v>0</v>
      </c>
      <c r="E315" s="86" t="s">
        <v>578</v>
      </c>
      <c r="F315" s="517">
        <f>+G315+H315</f>
        <v>-3000</v>
      </c>
      <c r="G315" s="518"/>
      <c r="H315" s="535">
        <f>+H317</f>
        <v>-3000</v>
      </c>
    </row>
    <row r="316" spans="1:8" s="6" customFormat="1" ht="17.25">
      <c r="A316" s="83"/>
      <c r="B316" s="73"/>
      <c r="C316" s="158"/>
      <c r="D316" s="159"/>
      <c r="E316" s="79" t="s">
        <v>460</v>
      </c>
      <c r="F316" s="87"/>
      <c r="G316" s="88"/>
      <c r="H316" s="89"/>
    </row>
    <row r="317" spans="1:8" ht="27">
      <c r="A317" s="83">
        <v>2491</v>
      </c>
      <c r="B317" s="103" t="s">
        <v>156</v>
      </c>
      <c r="C317" s="160">
        <v>9</v>
      </c>
      <c r="D317" s="161">
        <v>1</v>
      </c>
      <c r="E317" s="79" t="s">
        <v>578</v>
      </c>
      <c r="F317" s="517">
        <f>+H317</f>
        <v>-3000</v>
      </c>
      <c r="G317" s="518"/>
      <c r="H317" s="535">
        <f>+H320+H321</f>
        <v>-3000</v>
      </c>
    </row>
    <row r="318" spans="1:8" ht="27" hidden="1">
      <c r="A318" s="83"/>
      <c r="B318" s="91"/>
      <c r="C318" s="160"/>
      <c r="D318" s="161"/>
      <c r="E318" s="79" t="s">
        <v>578</v>
      </c>
      <c r="F318" s="437"/>
      <c r="G318" s="438"/>
      <c r="H318" s="436"/>
    </row>
    <row r="319" spans="1:8" ht="40.5">
      <c r="A319" s="83"/>
      <c r="B319" s="91"/>
      <c r="C319" s="160"/>
      <c r="D319" s="161"/>
      <c r="E319" s="79" t="s">
        <v>477</v>
      </c>
      <c r="F319" s="437"/>
      <c r="G319" s="438"/>
      <c r="H319" s="436"/>
    </row>
    <row r="320" spans="1:8" ht="17.25">
      <c r="A320" s="83"/>
      <c r="B320" s="91"/>
      <c r="C320" s="160"/>
      <c r="D320" s="161"/>
      <c r="E320" s="426" t="s">
        <v>821</v>
      </c>
      <c r="F320" s="437">
        <f>+H320</f>
        <v>-1500</v>
      </c>
      <c r="G320" s="438"/>
      <c r="H320" s="436">
        <v>-1500</v>
      </c>
    </row>
    <row r="321" spans="1:8" ht="17.25">
      <c r="A321" s="83"/>
      <c r="B321" s="91"/>
      <c r="C321" s="160"/>
      <c r="D321" s="161"/>
      <c r="E321" s="426" t="s">
        <v>779</v>
      </c>
      <c r="F321" s="437">
        <f>+H321</f>
        <v>-1500</v>
      </c>
      <c r="G321" s="438"/>
      <c r="H321" s="436">
        <v>-1500</v>
      </c>
    </row>
    <row r="322" spans="1:8" s="45" customFormat="1" ht="60">
      <c r="A322" s="99">
        <v>2500</v>
      </c>
      <c r="B322" s="101" t="s">
        <v>157</v>
      </c>
      <c r="C322" s="158">
        <v>0</v>
      </c>
      <c r="D322" s="159">
        <v>0</v>
      </c>
      <c r="E322" s="102" t="s">
        <v>86</v>
      </c>
      <c r="F322" s="443">
        <f>+G322+H322</f>
        <v>115362</v>
      </c>
      <c r="G322" s="444">
        <f>+G324+G353</f>
        <v>92362</v>
      </c>
      <c r="H322" s="526">
        <f>+H353</f>
        <v>23000</v>
      </c>
    </row>
    <row r="323" spans="1:8" s="5" customFormat="1" ht="11.25" customHeight="1">
      <c r="A323" s="78"/>
      <c r="B323" s="73"/>
      <c r="C323" s="156"/>
      <c r="D323" s="157"/>
      <c r="E323" s="79" t="s">
        <v>458</v>
      </c>
      <c r="F323" s="80"/>
      <c r="G323" s="81"/>
      <c r="H323" s="525"/>
    </row>
    <row r="324" spans="1:8" s="5" customFormat="1" ht="17.25">
      <c r="A324" s="83">
        <v>2510</v>
      </c>
      <c r="B324" s="101" t="s">
        <v>157</v>
      </c>
      <c r="C324" s="158">
        <v>1</v>
      </c>
      <c r="D324" s="159">
        <v>0</v>
      </c>
      <c r="E324" s="86" t="s">
        <v>579</v>
      </c>
      <c r="F324" s="430">
        <f>+G324+H324</f>
        <v>91362</v>
      </c>
      <c r="G324" s="439">
        <f>+G326</f>
        <v>91362</v>
      </c>
      <c r="H324" s="516">
        <f>+H326</f>
        <v>0</v>
      </c>
    </row>
    <row r="325" spans="1:8" s="6" customFormat="1" ht="17.25">
      <c r="A325" s="83"/>
      <c r="B325" s="73"/>
      <c r="C325" s="158"/>
      <c r="D325" s="159"/>
      <c r="E325" s="79" t="s">
        <v>460</v>
      </c>
      <c r="F325" s="87"/>
      <c r="G325" s="88"/>
      <c r="H325" s="89"/>
    </row>
    <row r="326" spans="1:8" s="5" customFormat="1" ht="17.25">
      <c r="A326" s="83">
        <v>2511</v>
      </c>
      <c r="B326" s="103" t="s">
        <v>157</v>
      </c>
      <c r="C326" s="160">
        <v>1</v>
      </c>
      <c r="D326" s="161">
        <v>1</v>
      </c>
      <c r="E326" s="79" t="s">
        <v>579</v>
      </c>
      <c r="F326" s="430">
        <f>+G326+H326</f>
        <v>91362</v>
      </c>
      <c r="G326" s="439">
        <f>+G328</f>
        <v>91362</v>
      </c>
      <c r="H326" s="96"/>
    </row>
    <row r="327" spans="1:8" ht="40.5">
      <c r="A327" s="83"/>
      <c r="B327" s="91"/>
      <c r="C327" s="160"/>
      <c r="D327" s="161"/>
      <c r="E327" s="79" t="s">
        <v>477</v>
      </c>
      <c r="F327" s="437"/>
      <c r="G327" s="438"/>
      <c r="H327" s="436"/>
    </row>
    <row r="328" spans="1:8" ht="17.25">
      <c r="A328" s="83"/>
      <c r="B328" s="91"/>
      <c r="C328" s="160"/>
      <c r="D328" s="161"/>
      <c r="E328" s="426" t="s">
        <v>807</v>
      </c>
      <c r="F328" s="437">
        <f>+G328</f>
        <v>91362</v>
      </c>
      <c r="G328" s="438">
        <f>81362+5000+5000</f>
        <v>91362</v>
      </c>
      <c r="H328" s="436"/>
    </row>
    <row r="329" spans="1:8" ht="17.25" hidden="1">
      <c r="A329" s="83">
        <v>2520</v>
      </c>
      <c r="B329" s="101" t="s">
        <v>157</v>
      </c>
      <c r="C329" s="158">
        <v>2</v>
      </c>
      <c r="D329" s="159">
        <v>0</v>
      </c>
      <c r="E329" s="86" t="s">
        <v>580</v>
      </c>
      <c r="F329" s="437"/>
      <c r="G329" s="438"/>
      <c r="H329" s="436"/>
    </row>
    <row r="330" spans="1:8" s="90" customFormat="1" ht="10.5" customHeight="1" hidden="1">
      <c r="A330" s="83"/>
      <c r="B330" s="73"/>
      <c r="C330" s="158"/>
      <c r="D330" s="159"/>
      <c r="E330" s="79" t="s">
        <v>460</v>
      </c>
      <c r="F330" s="519"/>
      <c r="G330" s="520"/>
      <c r="H330" s="524"/>
    </row>
    <row r="331" spans="1:8" ht="17.25" hidden="1">
      <c r="A331" s="83">
        <v>2521</v>
      </c>
      <c r="B331" s="103" t="s">
        <v>157</v>
      </c>
      <c r="C331" s="160">
        <v>2</v>
      </c>
      <c r="D331" s="161">
        <v>1</v>
      </c>
      <c r="E331" s="79" t="s">
        <v>581</v>
      </c>
      <c r="F331" s="437"/>
      <c r="G331" s="438"/>
      <c r="H331" s="436"/>
    </row>
    <row r="332" spans="1:8" ht="40.5" hidden="1">
      <c r="A332" s="83"/>
      <c r="B332" s="91"/>
      <c r="C332" s="160"/>
      <c r="D332" s="161"/>
      <c r="E332" s="79" t="s">
        <v>477</v>
      </c>
      <c r="F332" s="437"/>
      <c r="G332" s="438"/>
      <c r="H332" s="436"/>
    </row>
    <row r="333" spans="1:8" ht="17.25" hidden="1">
      <c r="A333" s="83"/>
      <c r="B333" s="91"/>
      <c r="C333" s="160"/>
      <c r="D333" s="161"/>
      <c r="E333" s="79" t="s">
        <v>82</v>
      </c>
      <c r="F333" s="437"/>
      <c r="G333" s="438"/>
      <c r="H333" s="436"/>
    </row>
    <row r="334" spans="1:8" ht="17.25" hidden="1">
      <c r="A334" s="83"/>
      <c r="B334" s="91"/>
      <c r="C334" s="160"/>
      <c r="D334" s="161"/>
      <c r="E334" s="79" t="s">
        <v>82</v>
      </c>
      <c r="F334" s="437"/>
      <c r="G334" s="438"/>
      <c r="H334" s="436"/>
    </row>
    <row r="335" spans="1:8" ht="17.25" hidden="1">
      <c r="A335" s="83">
        <v>2530</v>
      </c>
      <c r="B335" s="101" t="s">
        <v>157</v>
      </c>
      <c r="C335" s="158">
        <v>3</v>
      </c>
      <c r="D335" s="159">
        <v>0</v>
      </c>
      <c r="E335" s="86" t="s">
        <v>582</v>
      </c>
      <c r="F335" s="437"/>
      <c r="G335" s="438"/>
      <c r="H335" s="436"/>
    </row>
    <row r="336" spans="1:8" s="90" customFormat="1" ht="17.25" hidden="1">
      <c r="A336" s="83"/>
      <c r="B336" s="73"/>
      <c r="C336" s="158"/>
      <c r="D336" s="159"/>
      <c r="E336" s="79" t="s">
        <v>460</v>
      </c>
      <c r="F336" s="519"/>
      <c r="G336" s="520"/>
      <c r="H336" s="524"/>
    </row>
    <row r="337" spans="1:8" ht="17.25" hidden="1">
      <c r="A337" s="83">
        <v>3531</v>
      </c>
      <c r="B337" s="103" t="s">
        <v>157</v>
      </c>
      <c r="C337" s="160">
        <v>3</v>
      </c>
      <c r="D337" s="161">
        <v>1</v>
      </c>
      <c r="E337" s="79" t="s">
        <v>582</v>
      </c>
      <c r="F337" s="437"/>
      <c r="G337" s="438"/>
      <c r="H337" s="436"/>
    </row>
    <row r="338" spans="1:8" ht="40.5" hidden="1">
      <c r="A338" s="83"/>
      <c r="B338" s="91"/>
      <c r="C338" s="160"/>
      <c r="D338" s="161"/>
      <c r="E338" s="79" t="s">
        <v>477</v>
      </c>
      <c r="F338" s="437"/>
      <c r="G338" s="438"/>
      <c r="H338" s="436"/>
    </row>
    <row r="339" spans="1:8" ht="17.25" hidden="1">
      <c r="A339" s="83"/>
      <c r="B339" s="91"/>
      <c r="C339" s="160"/>
      <c r="D339" s="161"/>
      <c r="E339" s="79" t="s">
        <v>82</v>
      </c>
      <c r="F339" s="437"/>
      <c r="G339" s="438"/>
      <c r="H339" s="436"/>
    </row>
    <row r="340" spans="1:8" ht="17.25" hidden="1">
      <c r="A340" s="83"/>
      <c r="B340" s="91"/>
      <c r="C340" s="160"/>
      <c r="D340" s="161"/>
      <c r="E340" s="79" t="s">
        <v>82</v>
      </c>
      <c r="F340" s="437"/>
      <c r="G340" s="438"/>
      <c r="H340" s="436"/>
    </row>
    <row r="341" spans="1:8" ht="19.5" customHeight="1" hidden="1">
      <c r="A341" s="83">
        <v>2540</v>
      </c>
      <c r="B341" s="101" t="s">
        <v>157</v>
      </c>
      <c r="C341" s="158">
        <v>4</v>
      </c>
      <c r="D341" s="159">
        <v>0</v>
      </c>
      <c r="E341" s="86" t="s">
        <v>583</v>
      </c>
      <c r="F341" s="437"/>
      <c r="G341" s="438"/>
      <c r="H341" s="436"/>
    </row>
    <row r="342" spans="1:8" s="90" customFormat="1" ht="17.25" hidden="1">
      <c r="A342" s="83"/>
      <c r="B342" s="73"/>
      <c r="C342" s="158"/>
      <c r="D342" s="159"/>
      <c r="E342" s="79" t="s">
        <v>460</v>
      </c>
      <c r="F342" s="519"/>
      <c r="G342" s="520"/>
      <c r="H342" s="524"/>
    </row>
    <row r="343" spans="1:8" ht="17.25" customHeight="1" hidden="1">
      <c r="A343" s="83">
        <v>2541</v>
      </c>
      <c r="B343" s="103" t="s">
        <v>157</v>
      </c>
      <c r="C343" s="160">
        <v>4</v>
      </c>
      <c r="D343" s="161">
        <v>1</v>
      </c>
      <c r="E343" s="79" t="s">
        <v>583</v>
      </c>
      <c r="F343" s="437"/>
      <c r="G343" s="438"/>
      <c r="H343" s="436"/>
    </row>
    <row r="344" spans="1:8" ht="40.5" hidden="1">
      <c r="A344" s="83"/>
      <c r="B344" s="91"/>
      <c r="C344" s="160"/>
      <c r="D344" s="161"/>
      <c r="E344" s="79" t="s">
        <v>477</v>
      </c>
      <c r="F344" s="437"/>
      <c r="G344" s="438"/>
      <c r="H344" s="436"/>
    </row>
    <row r="345" spans="1:8" ht="17.25" hidden="1">
      <c r="A345" s="83"/>
      <c r="B345" s="91"/>
      <c r="C345" s="160"/>
      <c r="D345" s="161"/>
      <c r="E345" s="79" t="s">
        <v>82</v>
      </c>
      <c r="F345" s="437"/>
      <c r="G345" s="438"/>
      <c r="H345" s="436"/>
    </row>
    <row r="346" spans="1:8" ht="17.25" hidden="1">
      <c r="A346" s="83"/>
      <c r="B346" s="91"/>
      <c r="C346" s="160"/>
      <c r="D346" s="161"/>
      <c r="E346" s="79" t="s">
        <v>82</v>
      </c>
      <c r="F346" s="437"/>
      <c r="G346" s="438"/>
      <c r="H346" s="436"/>
    </row>
    <row r="347" spans="1:8" ht="32.25" customHeight="1" hidden="1">
      <c r="A347" s="83">
        <v>2550</v>
      </c>
      <c r="B347" s="101" t="s">
        <v>157</v>
      </c>
      <c r="C347" s="158">
        <v>5</v>
      </c>
      <c r="D347" s="159">
        <v>0</v>
      </c>
      <c r="E347" s="86" t="s">
        <v>584</v>
      </c>
      <c r="F347" s="437"/>
      <c r="G347" s="438"/>
      <c r="H347" s="436"/>
    </row>
    <row r="348" spans="1:8" s="90" customFormat="1" ht="17.25" hidden="1">
      <c r="A348" s="83"/>
      <c r="B348" s="73"/>
      <c r="C348" s="158"/>
      <c r="D348" s="159"/>
      <c r="E348" s="79" t="s">
        <v>460</v>
      </c>
      <c r="F348" s="519"/>
      <c r="G348" s="520"/>
      <c r="H348" s="524"/>
    </row>
    <row r="349" spans="1:8" ht="27" hidden="1">
      <c r="A349" s="83">
        <v>2551</v>
      </c>
      <c r="B349" s="103" t="s">
        <v>157</v>
      </c>
      <c r="C349" s="160">
        <v>5</v>
      </c>
      <c r="D349" s="161">
        <v>1</v>
      </c>
      <c r="E349" s="79" t="s">
        <v>584</v>
      </c>
      <c r="F349" s="437"/>
      <c r="G349" s="438"/>
      <c r="H349" s="436"/>
    </row>
    <row r="350" spans="1:8" ht="40.5" hidden="1">
      <c r="A350" s="83"/>
      <c r="B350" s="91"/>
      <c r="C350" s="160"/>
      <c r="D350" s="161"/>
      <c r="E350" s="79" t="s">
        <v>477</v>
      </c>
      <c r="F350" s="437"/>
      <c r="G350" s="438"/>
      <c r="H350" s="436"/>
    </row>
    <row r="351" spans="1:8" ht="17.25" hidden="1">
      <c r="A351" s="83"/>
      <c r="B351" s="91"/>
      <c r="C351" s="160"/>
      <c r="D351" s="161"/>
      <c r="E351" s="79" t="s">
        <v>82</v>
      </c>
      <c r="F351" s="437"/>
      <c r="G351" s="438"/>
      <c r="H351" s="436"/>
    </row>
    <row r="352" spans="1:8" ht="17.25" hidden="1">
      <c r="A352" s="83"/>
      <c r="B352" s="91"/>
      <c r="C352" s="160"/>
      <c r="D352" s="161"/>
      <c r="E352" s="79"/>
      <c r="F352" s="437"/>
      <c r="G352" s="438"/>
      <c r="H352" s="436"/>
    </row>
    <row r="353" spans="1:8" s="5" customFormat="1" ht="27">
      <c r="A353" s="83">
        <v>2560</v>
      </c>
      <c r="B353" s="101" t="s">
        <v>157</v>
      </c>
      <c r="C353" s="158">
        <v>6</v>
      </c>
      <c r="D353" s="159">
        <v>0</v>
      </c>
      <c r="E353" s="86" t="s">
        <v>585</v>
      </c>
      <c r="F353" s="449">
        <f>+G353+H353</f>
        <v>24000</v>
      </c>
      <c r="G353" s="439">
        <f>+G355</f>
        <v>1000</v>
      </c>
      <c r="H353" s="545">
        <f>+H355</f>
        <v>23000</v>
      </c>
    </row>
    <row r="354" spans="1:8" s="6" customFormat="1" ht="17.25">
      <c r="A354" s="83"/>
      <c r="B354" s="73"/>
      <c r="C354" s="158"/>
      <c r="D354" s="159"/>
      <c r="E354" s="79" t="s">
        <v>460</v>
      </c>
      <c r="F354" s="87"/>
      <c r="G354" s="88"/>
      <c r="H354" s="89"/>
    </row>
    <row r="355" spans="1:8" s="5" customFormat="1" ht="27">
      <c r="A355" s="83">
        <v>2561</v>
      </c>
      <c r="B355" s="103" t="s">
        <v>157</v>
      </c>
      <c r="C355" s="160">
        <v>6</v>
      </c>
      <c r="D355" s="161">
        <v>1</v>
      </c>
      <c r="E355" s="79" t="s">
        <v>585</v>
      </c>
      <c r="F355" s="449">
        <f>+G355+H355</f>
        <v>24000</v>
      </c>
      <c r="G355" s="439">
        <f>+G357</f>
        <v>1000</v>
      </c>
      <c r="H355" s="545">
        <f>+H358+H359</f>
        <v>23000</v>
      </c>
    </row>
    <row r="356" spans="1:8" s="5" customFormat="1" ht="40.5">
      <c r="A356" s="83"/>
      <c r="B356" s="91"/>
      <c r="C356" s="160"/>
      <c r="D356" s="161"/>
      <c r="E356" s="79" t="s">
        <v>477</v>
      </c>
      <c r="F356" s="94"/>
      <c r="G356" s="95"/>
      <c r="H356" s="96"/>
    </row>
    <row r="357" spans="1:8" ht="17.25">
      <c r="A357" s="83"/>
      <c r="B357" s="91"/>
      <c r="C357" s="160"/>
      <c r="D357" s="161"/>
      <c r="E357" s="426" t="s">
        <v>783</v>
      </c>
      <c r="F357" s="437">
        <f>+G357</f>
        <v>1000</v>
      </c>
      <c r="G357" s="438">
        <v>1000</v>
      </c>
      <c r="H357" s="436"/>
    </row>
    <row r="358" spans="1:8" ht="17.25">
      <c r="A358" s="83"/>
      <c r="B358" s="91"/>
      <c r="C358" s="160"/>
      <c r="D358" s="161"/>
      <c r="E358" s="426" t="s">
        <v>823</v>
      </c>
      <c r="F358" s="437">
        <f>+G358+H358</f>
        <v>21800</v>
      </c>
      <c r="G358" s="438"/>
      <c r="H358" s="436">
        <v>21800</v>
      </c>
    </row>
    <row r="359" spans="1:8" ht="17.25">
      <c r="A359" s="83"/>
      <c r="B359" s="91"/>
      <c r="C359" s="160"/>
      <c r="D359" s="161"/>
      <c r="E359" s="426" t="s">
        <v>819</v>
      </c>
      <c r="F359" s="437">
        <f>+H359</f>
        <v>1200</v>
      </c>
      <c r="G359" s="438"/>
      <c r="H359" s="436">
        <v>1200</v>
      </c>
    </row>
    <row r="360" spans="1:8" s="77" customFormat="1" ht="60">
      <c r="A360" s="99">
        <v>2600</v>
      </c>
      <c r="B360" s="101" t="s">
        <v>158</v>
      </c>
      <c r="C360" s="158">
        <v>0</v>
      </c>
      <c r="D360" s="159">
        <v>0</v>
      </c>
      <c r="E360" s="102" t="s">
        <v>87</v>
      </c>
      <c r="F360" s="539">
        <f>+G360+H360</f>
        <v>32904.1</v>
      </c>
      <c r="G360" s="540">
        <f>+G386+G391</f>
        <v>31154.1</v>
      </c>
      <c r="H360" s="541">
        <f>+H384+H391</f>
        <v>1750</v>
      </c>
    </row>
    <row r="361" spans="1:8" s="77" customFormat="1" ht="17.25">
      <c r="A361" s="99"/>
      <c r="B361" s="101"/>
      <c r="C361" s="158"/>
      <c r="D361" s="159"/>
      <c r="E361" s="79" t="s">
        <v>458</v>
      </c>
      <c r="F361" s="539"/>
      <c r="G361" s="540"/>
      <c r="H361" s="541"/>
    </row>
    <row r="362" spans="1:8" ht="17.25" hidden="1">
      <c r="A362" s="83">
        <v>2610</v>
      </c>
      <c r="B362" s="101" t="s">
        <v>158</v>
      </c>
      <c r="C362" s="158">
        <v>1</v>
      </c>
      <c r="D362" s="159">
        <v>0</v>
      </c>
      <c r="E362" s="86" t="s">
        <v>586</v>
      </c>
      <c r="F362" s="517">
        <f>+G362+H362</f>
        <v>0</v>
      </c>
      <c r="G362" s="518"/>
      <c r="H362" s="535">
        <f>+H364+H369</f>
        <v>0</v>
      </c>
    </row>
    <row r="363" spans="1:8" s="90" customFormat="1" ht="13.5" customHeight="1" hidden="1">
      <c r="A363" s="83"/>
      <c r="B363" s="73"/>
      <c r="C363" s="158"/>
      <c r="D363" s="159"/>
      <c r="E363" s="79" t="s">
        <v>460</v>
      </c>
      <c r="F363" s="519"/>
      <c r="G363" s="520"/>
      <c r="H363" s="524"/>
    </row>
    <row r="364" spans="1:8" ht="17.25" hidden="1">
      <c r="A364" s="83">
        <v>2611</v>
      </c>
      <c r="B364" s="103" t="s">
        <v>158</v>
      </c>
      <c r="C364" s="160">
        <v>1</v>
      </c>
      <c r="D364" s="161">
        <v>1</v>
      </c>
      <c r="E364" s="79" t="s">
        <v>587</v>
      </c>
      <c r="F364" s="517">
        <f>+G364+H364</f>
        <v>0</v>
      </c>
      <c r="G364" s="518"/>
      <c r="H364" s="535">
        <f>+H366+H367+H368</f>
        <v>0</v>
      </c>
    </row>
    <row r="365" spans="1:8" ht="40.5" hidden="1">
      <c r="A365" s="83"/>
      <c r="B365" s="91"/>
      <c r="C365" s="160"/>
      <c r="D365" s="161"/>
      <c r="E365" s="79" t="s">
        <v>477</v>
      </c>
      <c r="F365" s="437"/>
      <c r="G365" s="438"/>
      <c r="H365" s="436"/>
    </row>
    <row r="366" spans="1:8" ht="17.25" hidden="1">
      <c r="A366" s="83"/>
      <c r="B366" s="91"/>
      <c r="C366" s="160"/>
      <c r="D366" s="161"/>
      <c r="E366" s="426" t="s">
        <v>780</v>
      </c>
      <c r="F366" s="437">
        <f>+H366</f>
        <v>0</v>
      </c>
      <c r="G366" s="438"/>
      <c r="H366" s="436"/>
    </row>
    <row r="367" spans="1:8" ht="17.25" hidden="1">
      <c r="A367" s="83"/>
      <c r="B367" s="91"/>
      <c r="C367" s="160"/>
      <c r="D367" s="161"/>
      <c r="E367" s="426" t="s">
        <v>781</v>
      </c>
      <c r="F367" s="437">
        <f>+G367+H367</f>
        <v>0</v>
      </c>
      <c r="G367" s="438"/>
      <c r="H367" s="436"/>
    </row>
    <row r="368" spans="1:8" ht="17.25" hidden="1">
      <c r="A368" s="83"/>
      <c r="B368" s="91"/>
      <c r="C368" s="160"/>
      <c r="D368" s="161"/>
      <c r="E368" s="426" t="s">
        <v>782</v>
      </c>
      <c r="F368" s="437">
        <f>+G368+H368</f>
        <v>0</v>
      </c>
      <c r="G368" s="438"/>
      <c r="H368" s="436"/>
    </row>
    <row r="369" spans="1:8" ht="27" hidden="1">
      <c r="A369" s="83">
        <v>2611</v>
      </c>
      <c r="B369" s="103" t="s">
        <v>158</v>
      </c>
      <c r="C369" s="160">
        <v>1</v>
      </c>
      <c r="D369" s="161">
        <v>1</v>
      </c>
      <c r="E369" s="79" t="s">
        <v>786</v>
      </c>
      <c r="F369" s="517">
        <f>+G369+H369</f>
        <v>0</v>
      </c>
      <c r="G369" s="518"/>
      <c r="H369" s="535">
        <f>+H371+H372+H373</f>
        <v>0</v>
      </c>
    </row>
    <row r="370" spans="1:8" ht="40.5" hidden="1">
      <c r="A370" s="83"/>
      <c r="B370" s="91"/>
      <c r="C370" s="160"/>
      <c r="D370" s="161"/>
      <c r="E370" s="79" t="s">
        <v>477</v>
      </c>
      <c r="F370" s="437"/>
      <c r="G370" s="438"/>
      <c r="H370" s="436"/>
    </row>
    <row r="371" spans="1:8" ht="17.25" hidden="1">
      <c r="A371" s="83"/>
      <c r="B371" s="91"/>
      <c r="C371" s="160"/>
      <c r="D371" s="161"/>
      <c r="E371" s="426" t="s">
        <v>780</v>
      </c>
      <c r="F371" s="437">
        <f>+H371</f>
        <v>0</v>
      </c>
      <c r="G371" s="438"/>
      <c r="H371" s="436"/>
    </row>
    <row r="372" spans="1:8" ht="17.25" hidden="1">
      <c r="A372" s="83"/>
      <c r="B372" s="91"/>
      <c r="C372" s="160"/>
      <c r="D372" s="161"/>
      <c r="E372" s="426" t="s">
        <v>781</v>
      </c>
      <c r="F372" s="437">
        <f>+G372+H372</f>
        <v>0</v>
      </c>
      <c r="G372" s="438"/>
      <c r="H372" s="436"/>
    </row>
    <row r="373" spans="1:8" ht="17.25" hidden="1">
      <c r="A373" s="83"/>
      <c r="B373" s="91"/>
      <c r="C373" s="160"/>
      <c r="D373" s="161"/>
      <c r="E373" s="426" t="s">
        <v>782</v>
      </c>
      <c r="F373" s="437">
        <f>+G373+H373</f>
        <v>0</v>
      </c>
      <c r="G373" s="438"/>
      <c r="H373" s="436"/>
    </row>
    <row r="374" spans="1:8" ht="17.25" hidden="1">
      <c r="A374" s="83">
        <v>2620</v>
      </c>
      <c r="B374" s="101" t="s">
        <v>158</v>
      </c>
      <c r="C374" s="158">
        <v>2</v>
      </c>
      <c r="D374" s="159">
        <v>0</v>
      </c>
      <c r="E374" s="86" t="s">
        <v>588</v>
      </c>
      <c r="F374" s="437"/>
      <c r="G374" s="438"/>
      <c r="H374" s="436"/>
    </row>
    <row r="375" spans="1:8" s="90" customFormat="1" ht="17.25" hidden="1">
      <c r="A375" s="83"/>
      <c r="B375" s="73"/>
      <c r="C375" s="158"/>
      <c r="D375" s="159"/>
      <c r="E375" s="79" t="s">
        <v>460</v>
      </c>
      <c r="F375" s="519"/>
      <c r="G375" s="520"/>
      <c r="H375" s="524"/>
    </row>
    <row r="376" spans="1:8" ht="17.25" hidden="1">
      <c r="A376" s="83">
        <v>2621</v>
      </c>
      <c r="B376" s="103" t="s">
        <v>158</v>
      </c>
      <c r="C376" s="160">
        <v>2</v>
      </c>
      <c r="D376" s="161">
        <v>1</v>
      </c>
      <c r="E376" s="79" t="s">
        <v>588</v>
      </c>
      <c r="F376" s="437"/>
      <c r="G376" s="438"/>
      <c r="H376" s="436"/>
    </row>
    <row r="377" spans="1:8" ht="40.5" hidden="1">
      <c r="A377" s="83"/>
      <c r="B377" s="91"/>
      <c r="C377" s="160"/>
      <c r="D377" s="161"/>
      <c r="E377" s="79" t="s">
        <v>477</v>
      </c>
      <c r="F377" s="437"/>
      <c r="G377" s="438"/>
      <c r="H377" s="436"/>
    </row>
    <row r="378" spans="1:8" ht="17.25" hidden="1">
      <c r="A378" s="83"/>
      <c r="B378" s="91"/>
      <c r="C378" s="160"/>
      <c r="D378" s="161"/>
      <c r="E378" s="79" t="s">
        <v>82</v>
      </c>
      <c r="F378" s="437"/>
      <c r="G378" s="438"/>
      <c r="H378" s="436"/>
    </row>
    <row r="379" spans="1:8" ht="17.25" hidden="1">
      <c r="A379" s="83"/>
      <c r="B379" s="91"/>
      <c r="C379" s="160"/>
      <c r="D379" s="161"/>
      <c r="E379" s="79" t="s">
        <v>82</v>
      </c>
      <c r="F379" s="437"/>
      <c r="G379" s="438"/>
      <c r="H379" s="436"/>
    </row>
    <row r="380" spans="1:8" ht="17.25" hidden="1">
      <c r="A380" s="83">
        <v>2630</v>
      </c>
      <c r="B380" s="101" t="s">
        <v>158</v>
      </c>
      <c r="C380" s="158">
        <v>3</v>
      </c>
      <c r="D380" s="159">
        <v>0</v>
      </c>
      <c r="E380" s="86" t="s">
        <v>589</v>
      </c>
      <c r="F380" s="437"/>
      <c r="G380" s="438"/>
      <c r="H380" s="436"/>
    </row>
    <row r="381" spans="1:8" s="90" customFormat="1" ht="17.25" hidden="1">
      <c r="A381" s="83"/>
      <c r="B381" s="73"/>
      <c r="C381" s="158"/>
      <c r="D381" s="159"/>
      <c r="E381" s="79" t="s">
        <v>460</v>
      </c>
      <c r="F381" s="519"/>
      <c r="G381" s="520"/>
      <c r="H381" s="524"/>
    </row>
    <row r="382" spans="1:8" ht="17.25" hidden="1">
      <c r="A382" s="83">
        <v>2631</v>
      </c>
      <c r="B382" s="103" t="s">
        <v>158</v>
      </c>
      <c r="C382" s="160">
        <v>3</v>
      </c>
      <c r="D382" s="161">
        <v>1</v>
      </c>
      <c r="E382" s="79" t="s">
        <v>590</v>
      </c>
      <c r="F382" s="437"/>
      <c r="G382" s="438"/>
      <c r="H382" s="436"/>
    </row>
    <row r="383" spans="1:8" ht="40.5" hidden="1">
      <c r="A383" s="83"/>
      <c r="B383" s="91"/>
      <c r="C383" s="160"/>
      <c r="D383" s="161"/>
      <c r="E383" s="79" t="s">
        <v>477</v>
      </c>
      <c r="F383" s="437"/>
      <c r="G383" s="438"/>
      <c r="H383" s="436"/>
    </row>
    <row r="384" spans="1:8" s="5" customFormat="1" ht="17.25">
      <c r="A384" s="83">
        <v>2640</v>
      </c>
      <c r="B384" s="101" t="s">
        <v>158</v>
      </c>
      <c r="C384" s="158">
        <v>4</v>
      </c>
      <c r="D384" s="159">
        <v>0</v>
      </c>
      <c r="E384" s="86" t="s">
        <v>591</v>
      </c>
      <c r="F384" s="449">
        <f>+G384+H384</f>
        <v>25604.1</v>
      </c>
      <c r="G384" s="523">
        <f>+G386</f>
        <v>23854.1</v>
      </c>
      <c r="H384" s="432">
        <f>+H386</f>
        <v>1750</v>
      </c>
    </row>
    <row r="385" spans="1:8" s="6" customFormat="1" ht="17.25">
      <c r="A385" s="83"/>
      <c r="B385" s="73"/>
      <c r="C385" s="158"/>
      <c r="D385" s="159"/>
      <c r="E385" s="79" t="s">
        <v>460</v>
      </c>
      <c r="F385" s="87"/>
      <c r="G385" s="88"/>
      <c r="H385" s="89"/>
    </row>
    <row r="386" spans="1:8" s="5" customFormat="1" ht="17.25">
      <c r="A386" s="83">
        <v>2641</v>
      </c>
      <c r="B386" s="103" t="s">
        <v>158</v>
      </c>
      <c r="C386" s="160">
        <v>4</v>
      </c>
      <c r="D386" s="161">
        <v>1</v>
      </c>
      <c r="E386" s="79" t="s">
        <v>592</v>
      </c>
      <c r="F386" s="449">
        <f>+G386+H386</f>
        <v>25604.1</v>
      </c>
      <c r="G386" s="523">
        <f>+G388+G389</f>
        <v>23854.1</v>
      </c>
      <c r="H386" s="432">
        <f>+H390</f>
        <v>1750</v>
      </c>
    </row>
    <row r="387" spans="1:8" s="5" customFormat="1" ht="40.5">
      <c r="A387" s="83"/>
      <c r="B387" s="91"/>
      <c r="C387" s="160"/>
      <c r="D387" s="161"/>
      <c r="E387" s="79" t="s">
        <v>477</v>
      </c>
      <c r="F387" s="94"/>
      <c r="G387" s="95"/>
      <c r="H387" s="96"/>
    </row>
    <row r="388" spans="1:8" ht="17.25">
      <c r="A388" s="83"/>
      <c r="B388" s="91"/>
      <c r="C388" s="160"/>
      <c r="D388" s="161"/>
      <c r="E388" s="426" t="s">
        <v>806</v>
      </c>
      <c r="F388" s="437">
        <f>+G388</f>
        <v>7132.1</v>
      </c>
      <c r="G388" s="438">
        <f>6500+632.1</f>
        <v>7132.1</v>
      </c>
      <c r="H388" s="436"/>
    </row>
    <row r="389" spans="1:8" ht="17.25">
      <c r="A389" s="83"/>
      <c r="B389" s="91"/>
      <c r="C389" s="160"/>
      <c r="D389" s="161"/>
      <c r="E389" s="426" t="s">
        <v>783</v>
      </c>
      <c r="F389" s="437">
        <f>+G389</f>
        <v>16722</v>
      </c>
      <c r="G389" s="438">
        <v>16722</v>
      </c>
      <c r="H389" s="436"/>
    </row>
    <row r="390" spans="1:8" ht="17.25">
      <c r="A390" s="83"/>
      <c r="B390" s="91"/>
      <c r="C390" s="160"/>
      <c r="D390" s="161"/>
      <c r="E390" s="426" t="s">
        <v>819</v>
      </c>
      <c r="F390" s="437">
        <f>+H390</f>
        <v>1750</v>
      </c>
      <c r="G390" s="438"/>
      <c r="H390" s="436">
        <v>1750</v>
      </c>
    </row>
    <row r="391" spans="1:8" s="5" customFormat="1" ht="27">
      <c r="A391" s="83">
        <v>2660</v>
      </c>
      <c r="B391" s="101" t="s">
        <v>158</v>
      </c>
      <c r="C391" s="158">
        <v>6</v>
      </c>
      <c r="D391" s="159">
        <v>0</v>
      </c>
      <c r="E391" s="86" t="s">
        <v>594</v>
      </c>
      <c r="F391" s="449">
        <f>+G391+H391</f>
        <v>7300</v>
      </c>
      <c r="G391" s="523">
        <f>+G393</f>
        <v>7300</v>
      </c>
      <c r="H391" s="516">
        <f>+H393</f>
        <v>0</v>
      </c>
    </row>
    <row r="392" spans="1:8" s="6" customFormat="1" ht="17.25">
      <c r="A392" s="83"/>
      <c r="B392" s="73"/>
      <c r="C392" s="158"/>
      <c r="D392" s="159"/>
      <c r="E392" s="79" t="s">
        <v>460</v>
      </c>
      <c r="F392" s="87"/>
      <c r="G392" s="88"/>
      <c r="H392" s="89"/>
    </row>
    <row r="393" spans="1:8" s="5" customFormat="1" ht="31.5" customHeight="1">
      <c r="A393" s="83">
        <v>2661</v>
      </c>
      <c r="B393" s="103" t="s">
        <v>158</v>
      </c>
      <c r="C393" s="160">
        <v>6</v>
      </c>
      <c r="D393" s="161">
        <v>1</v>
      </c>
      <c r="E393" s="79" t="s">
        <v>594</v>
      </c>
      <c r="F393" s="449">
        <f>+G393+H393</f>
        <v>7300</v>
      </c>
      <c r="G393" s="523">
        <f>+G395+G396</f>
        <v>7300</v>
      </c>
      <c r="H393" s="96"/>
    </row>
    <row r="394" spans="1:8" s="5" customFormat="1" ht="40.5">
      <c r="A394" s="83"/>
      <c r="B394" s="91"/>
      <c r="C394" s="160"/>
      <c r="D394" s="161"/>
      <c r="E394" s="79" t="s">
        <v>477</v>
      </c>
      <c r="F394" s="94"/>
      <c r="G394" s="95"/>
      <c r="H394" s="96"/>
    </row>
    <row r="395" spans="1:8" ht="17.25">
      <c r="A395" s="83"/>
      <c r="B395" s="91"/>
      <c r="C395" s="160"/>
      <c r="D395" s="161"/>
      <c r="E395" s="426" t="s">
        <v>783</v>
      </c>
      <c r="F395" s="437">
        <f>+G395</f>
        <v>6600</v>
      </c>
      <c r="G395" s="438">
        <v>6600</v>
      </c>
      <c r="H395" s="436"/>
    </row>
    <row r="396" spans="1:8" ht="17.25">
      <c r="A396" s="83"/>
      <c r="B396" s="91"/>
      <c r="C396" s="160"/>
      <c r="D396" s="161"/>
      <c r="E396" s="426" t="s">
        <v>776</v>
      </c>
      <c r="F396" s="437">
        <f>+G396</f>
        <v>700</v>
      </c>
      <c r="G396" s="438">
        <v>700</v>
      </c>
      <c r="H396" s="436"/>
    </row>
    <row r="397" spans="1:8" s="77" customFormat="1" ht="36" customHeight="1">
      <c r="A397" s="99">
        <v>2700</v>
      </c>
      <c r="B397" s="101" t="s">
        <v>159</v>
      </c>
      <c r="C397" s="158">
        <v>0</v>
      </c>
      <c r="D397" s="159">
        <v>0</v>
      </c>
      <c r="E397" s="102" t="s">
        <v>88</v>
      </c>
      <c r="F397" s="539">
        <f>+H397</f>
        <v>1290</v>
      </c>
      <c r="G397" s="540"/>
      <c r="H397" s="541">
        <f>+H399</f>
        <v>1290</v>
      </c>
    </row>
    <row r="398" spans="1:8" ht="17.25">
      <c r="A398" s="78"/>
      <c r="B398" s="73"/>
      <c r="C398" s="156"/>
      <c r="D398" s="157"/>
      <c r="E398" s="79" t="s">
        <v>458</v>
      </c>
      <c r="F398" s="532"/>
      <c r="G398" s="533"/>
      <c r="H398" s="534"/>
    </row>
    <row r="399" spans="1:8" ht="17.25">
      <c r="A399" s="83">
        <v>2710</v>
      </c>
      <c r="B399" s="101" t="s">
        <v>159</v>
      </c>
      <c r="C399" s="158">
        <v>1</v>
      </c>
      <c r="D399" s="159">
        <v>0</v>
      </c>
      <c r="E399" s="86" t="s">
        <v>596</v>
      </c>
      <c r="F399" s="517">
        <f>+G399+H399</f>
        <v>1290</v>
      </c>
      <c r="G399" s="518"/>
      <c r="H399" s="535">
        <f>+H400</f>
        <v>1290</v>
      </c>
    </row>
    <row r="400" spans="1:8" s="5" customFormat="1" ht="17.25">
      <c r="A400" s="83">
        <v>2713</v>
      </c>
      <c r="B400" s="103" t="s">
        <v>159</v>
      </c>
      <c r="C400" s="160">
        <v>1</v>
      </c>
      <c r="D400" s="161">
        <v>3</v>
      </c>
      <c r="E400" s="79" t="s">
        <v>599</v>
      </c>
      <c r="F400" s="521">
        <f>+G400+H400</f>
        <v>1290</v>
      </c>
      <c r="G400" s="95"/>
      <c r="H400" s="429">
        <f>+H402</f>
        <v>1290</v>
      </c>
    </row>
    <row r="401" spans="1:8" s="5" customFormat="1" ht="40.5">
      <c r="A401" s="83"/>
      <c r="B401" s="91"/>
      <c r="C401" s="160"/>
      <c r="D401" s="161"/>
      <c r="E401" s="79" t="s">
        <v>477</v>
      </c>
      <c r="F401" s="94"/>
      <c r="G401" s="95"/>
      <c r="H401" s="96"/>
    </row>
    <row r="402" spans="1:8" ht="17.25">
      <c r="A402" s="83"/>
      <c r="B402" s="91"/>
      <c r="C402" s="160"/>
      <c r="D402" s="161"/>
      <c r="E402" s="426" t="s">
        <v>819</v>
      </c>
      <c r="F402" s="437">
        <f>+H402</f>
        <v>1290</v>
      </c>
      <c r="G402" s="438"/>
      <c r="H402" s="436">
        <v>1290</v>
      </c>
    </row>
    <row r="403" spans="1:8" ht="17.25" hidden="1">
      <c r="A403" s="83">
        <v>2720</v>
      </c>
      <c r="B403" s="101" t="s">
        <v>159</v>
      </c>
      <c r="C403" s="158">
        <v>2</v>
      </c>
      <c r="D403" s="159">
        <v>0</v>
      </c>
      <c r="E403" s="79" t="s">
        <v>82</v>
      </c>
      <c r="F403" s="437"/>
      <c r="G403" s="438"/>
      <c r="H403" s="436"/>
    </row>
    <row r="404" spans="1:8" s="90" customFormat="1" ht="10.5" customHeight="1" hidden="1">
      <c r="A404" s="83"/>
      <c r="B404" s="73"/>
      <c r="C404" s="158"/>
      <c r="D404" s="159"/>
      <c r="E404" s="86" t="s">
        <v>600</v>
      </c>
      <c r="F404" s="519"/>
      <c r="G404" s="520"/>
      <c r="H404" s="524"/>
    </row>
    <row r="405" spans="1:8" ht="17.25" hidden="1">
      <c r="A405" s="83">
        <v>2721</v>
      </c>
      <c r="B405" s="103" t="s">
        <v>159</v>
      </c>
      <c r="C405" s="160">
        <v>2</v>
      </c>
      <c r="D405" s="161">
        <v>1</v>
      </c>
      <c r="E405" s="79" t="s">
        <v>460</v>
      </c>
      <c r="F405" s="437"/>
      <c r="G405" s="438"/>
      <c r="H405" s="436"/>
    </row>
    <row r="406" spans="1:8" ht="17.25" hidden="1">
      <c r="A406" s="83"/>
      <c r="B406" s="91"/>
      <c r="C406" s="160"/>
      <c r="D406" s="161"/>
      <c r="E406" s="79" t="s">
        <v>601</v>
      </c>
      <c r="F406" s="437"/>
      <c r="G406" s="438"/>
      <c r="H406" s="436"/>
    </row>
    <row r="407" spans="1:8" ht="40.5" hidden="1">
      <c r="A407" s="83"/>
      <c r="B407" s="91"/>
      <c r="C407" s="160"/>
      <c r="D407" s="161"/>
      <c r="E407" s="79" t="s">
        <v>477</v>
      </c>
      <c r="F407" s="437"/>
      <c r="G407" s="438"/>
      <c r="H407" s="436"/>
    </row>
    <row r="408" spans="1:8" ht="17.25" hidden="1">
      <c r="A408" s="83"/>
      <c r="B408" s="91"/>
      <c r="C408" s="160"/>
      <c r="D408" s="161"/>
      <c r="E408" s="79" t="s">
        <v>82</v>
      </c>
      <c r="F408" s="437"/>
      <c r="G408" s="438"/>
      <c r="H408" s="436"/>
    </row>
    <row r="409" spans="1:8" ht="20.25" customHeight="1" hidden="1">
      <c r="A409" s="83">
        <v>2722</v>
      </c>
      <c r="B409" s="103" t="s">
        <v>159</v>
      </c>
      <c r="C409" s="160">
        <v>2</v>
      </c>
      <c r="D409" s="161">
        <v>2</v>
      </c>
      <c r="E409" s="79" t="s">
        <v>82</v>
      </c>
      <c r="F409" s="437"/>
      <c r="G409" s="438"/>
      <c r="H409" s="436"/>
    </row>
    <row r="410" spans="1:8" ht="17.25" hidden="1">
      <c r="A410" s="83"/>
      <c r="B410" s="91"/>
      <c r="C410" s="160"/>
      <c r="D410" s="161"/>
      <c r="E410" s="79" t="s">
        <v>602</v>
      </c>
      <c r="F410" s="437"/>
      <c r="G410" s="438"/>
      <c r="H410" s="436"/>
    </row>
    <row r="411" spans="1:8" ht="40.5" hidden="1">
      <c r="A411" s="83"/>
      <c r="B411" s="91"/>
      <c r="C411" s="160"/>
      <c r="D411" s="161"/>
      <c r="E411" s="79" t="s">
        <v>477</v>
      </c>
      <c r="F411" s="437"/>
      <c r="G411" s="438"/>
      <c r="H411" s="436"/>
    </row>
    <row r="412" spans="1:8" ht="17.25" hidden="1">
      <c r="A412" s="83"/>
      <c r="B412" s="91"/>
      <c r="C412" s="160"/>
      <c r="D412" s="161"/>
      <c r="E412" s="79" t="s">
        <v>82</v>
      </c>
      <c r="F412" s="437"/>
      <c r="G412" s="438"/>
      <c r="H412" s="436"/>
    </row>
    <row r="413" spans="1:8" ht="17.25" hidden="1">
      <c r="A413" s="83">
        <v>2723</v>
      </c>
      <c r="B413" s="103" t="s">
        <v>159</v>
      </c>
      <c r="C413" s="160">
        <v>2</v>
      </c>
      <c r="D413" s="161">
        <v>3</v>
      </c>
      <c r="E413" s="79" t="s">
        <v>82</v>
      </c>
      <c r="F413" s="437"/>
      <c r="G413" s="438"/>
      <c r="H413" s="436"/>
    </row>
    <row r="414" spans="1:8" ht="17.25" hidden="1">
      <c r="A414" s="83"/>
      <c r="B414" s="91"/>
      <c r="C414" s="160"/>
      <c r="D414" s="161"/>
      <c r="E414" s="79" t="s">
        <v>603</v>
      </c>
      <c r="F414" s="437"/>
      <c r="G414" s="438"/>
      <c r="H414" s="436"/>
    </row>
    <row r="415" spans="1:8" ht="40.5" hidden="1">
      <c r="A415" s="83"/>
      <c r="B415" s="91"/>
      <c r="C415" s="160"/>
      <c r="D415" s="161"/>
      <c r="E415" s="79" t="s">
        <v>477</v>
      </c>
      <c r="F415" s="437"/>
      <c r="G415" s="438"/>
      <c r="H415" s="436"/>
    </row>
    <row r="416" spans="1:8" ht="17.25" hidden="1">
      <c r="A416" s="83"/>
      <c r="B416" s="91"/>
      <c r="C416" s="160"/>
      <c r="D416" s="161"/>
      <c r="E416" s="79" t="s">
        <v>82</v>
      </c>
      <c r="F416" s="437"/>
      <c r="G416" s="438"/>
      <c r="H416" s="436"/>
    </row>
    <row r="417" spans="1:8" ht="17.25" hidden="1">
      <c r="A417" s="83">
        <v>2724</v>
      </c>
      <c r="B417" s="103" t="s">
        <v>159</v>
      </c>
      <c r="C417" s="160">
        <v>2</v>
      </c>
      <c r="D417" s="161">
        <v>4</v>
      </c>
      <c r="E417" s="79" t="s">
        <v>82</v>
      </c>
      <c r="F417" s="437"/>
      <c r="G417" s="438"/>
      <c r="H417" s="436"/>
    </row>
    <row r="418" spans="1:8" ht="17.25" hidden="1">
      <c r="A418" s="83"/>
      <c r="B418" s="91"/>
      <c r="C418" s="160"/>
      <c r="D418" s="161"/>
      <c r="E418" s="79" t="s">
        <v>604</v>
      </c>
      <c r="F418" s="437"/>
      <c r="G418" s="438"/>
      <c r="H418" s="436"/>
    </row>
    <row r="419" spans="1:8" ht="40.5" hidden="1">
      <c r="A419" s="83"/>
      <c r="B419" s="91"/>
      <c r="C419" s="160"/>
      <c r="D419" s="161"/>
      <c r="E419" s="79" t="s">
        <v>477</v>
      </c>
      <c r="F419" s="437"/>
      <c r="G419" s="438"/>
      <c r="H419" s="436"/>
    </row>
    <row r="420" spans="1:8" ht="17.25" hidden="1">
      <c r="A420" s="83"/>
      <c r="B420" s="91"/>
      <c r="C420" s="160"/>
      <c r="D420" s="161"/>
      <c r="E420" s="79" t="s">
        <v>82</v>
      </c>
      <c r="F420" s="437"/>
      <c r="G420" s="438"/>
      <c r="H420" s="436"/>
    </row>
    <row r="421" spans="1:8" ht="17.25" hidden="1">
      <c r="A421" s="83">
        <v>2730</v>
      </c>
      <c r="B421" s="101" t="s">
        <v>159</v>
      </c>
      <c r="C421" s="158">
        <v>3</v>
      </c>
      <c r="D421" s="159">
        <v>0</v>
      </c>
      <c r="E421" s="79" t="s">
        <v>82</v>
      </c>
      <c r="F421" s="437"/>
      <c r="G421" s="438"/>
      <c r="H421" s="436"/>
    </row>
    <row r="422" spans="1:8" s="90" customFormat="1" ht="10.5" customHeight="1" hidden="1">
      <c r="A422" s="83"/>
      <c r="B422" s="73"/>
      <c r="C422" s="158"/>
      <c r="D422" s="159"/>
      <c r="E422" s="86" t="s">
        <v>605</v>
      </c>
      <c r="F422" s="519"/>
      <c r="G422" s="520"/>
      <c r="H422" s="524"/>
    </row>
    <row r="423" spans="1:8" ht="15" customHeight="1" hidden="1">
      <c r="A423" s="83">
        <v>2731</v>
      </c>
      <c r="B423" s="103" t="s">
        <v>159</v>
      </c>
      <c r="C423" s="160">
        <v>3</v>
      </c>
      <c r="D423" s="161">
        <v>1</v>
      </c>
      <c r="E423" s="79" t="s">
        <v>460</v>
      </c>
      <c r="F423" s="437"/>
      <c r="G423" s="438"/>
      <c r="H423" s="436"/>
    </row>
    <row r="424" spans="1:8" ht="17.25" hidden="1">
      <c r="A424" s="83"/>
      <c r="B424" s="91"/>
      <c r="C424" s="160"/>
      <c r="D424" s="161"/>
      <c r="E424" s="79" t="s">
        <v>606</v>
      </c>
      <c r="F424" s="437"/>
      <c r="G424" s="438"/>
      <c r="H424" s="436"/>
    </row>
    <row r="425" spans="1:8" ht="40.5" hidden="1">
      <c r="A425" s="83"/>
      <c r="B425" s="91"/>
      <c r="C425" s="160"/>
      <c r="D425" s="161"/>
      <c r="E425" s="79" t="s">
        <v>477</v>
      </c>
      <c r="F425" s="437"/>
      <c r="G425" s="438"/>
      <c r="H425" s="436"/>
    </row>
    <row r="426" spans="1:8" ht="17.25" hidden="1">
      <c r="A426" s="83"/>
      <c r="B426" s="91"/>
      <c r="C426" s="160"/>
      <c r="D426" s="161"/>
      <c r="E426" s="79" t="s">
        <v>82</v>
      </c>
      <c r="F426" s="437"/>
      <c r="G426" s="438"/>
      <c r="H426" s="436"/>
    </row>
    <row r="427" spans="1:8" ht="18" customHeight="1" hidden="1">
      <c r="A427" s="83">
        <v>2732</v>
      </c>
      <c r="B427" s="103" t="s">
        <v>159</v>
      </c>
      <c r="C427" s="160">
        <v>3</v>
      </c>
      <c r="D427" s="161">
        <v>2</v>
      </c>
      <c r="E427" s="79" t="s">
        <v>82</v>
      </c>
      <c r="F427" s="437"/>
      <c r="G427" s="438"/>
      <c r="H427" s="436"/>
    </row>
    <row r="428" spans="1:8" ht="17.25" hidden="1">
      <c r="A428" s="83"/>
      <c r="B428" s="91"/>
      <c r="C428" s="160"/>
      <c r="D428" s="161"/>
      <c r="E428" s="79" t="s">
        <v>607</v>
      </c>
      <c r="F428" s="437"/>
      <c r="G428" s="438"/>
      <c r="H428" s="436"/>
    </row>
    <row r="429" spans="1:8" ht="40.5" hidden="1">
      <c r="A429" s="83"/>
      <c r="B429" s="91"/>
      <c r="C429" s="160"/>
      <c r="D429" s="161"/>
      <c r="E429" s="79" t="s">
        <v>477</v>
      </c>
      <c r="F429" s="437"/>
      <c r="G429" s="438"/>
      <c r="H429" s="436"/>
    </row>
    <row r="430" spans="1:8" ht="17.25" hidden="1">
      <c r="A430" s="83"/>
      <c r="B430" s="91"/>
      <c r="C430" s="160"/>
      <c r="D430" s="161"/>
      <c r="E430" s="79" t="s">
        <v>82</v>
      </c>
      <c r="F430" s="437"/>
      <c r="G430" s="438"/>
      <c r="H430" s="436"/>
    </row>
    <row r="431" spans="1:8" ht="21.75" customHeight="1" hidden="1">
      <c r="A431" s="83">
        <v>2733</v>
      </c>
      <c r="B431" s="103" t="s">
        <v>159</v>
      </c>
      <c r="C431" s="160">
        <v>3</v>
      </c>
      <c r="D431" s="161">
        <v>3</v>
      </c>
      <c r="E431" s="79" t="s">
        <v>82</v>
      </c>
      <c r="F431" s="437"/>
      <c r="G431" s="438"/>
      <c r="H431" s="436"/>
    </row>
    <row r="432" spans="1:8" ht="27" hidden="1">
      <c r="A432" s="83"/>
      <c r="B432" s="91"/>
      <c r="C432" s="160"/>
      <c r="D432" s="161"/>
      <c r="E432" s="79" t="s">
        <v>608</v>
      </c>
      <c r="F432" s="437"/>
      <c r="G432" s="438"/>
      <c r="H432" s="436"/>
    </row>
    <row r="433" spans="1:8" ht="40.5" hidden="1">
      <c r="A433" s="83"/>
      <c r="B433" s="91"/>
      <c r="C433" s="160"/>
      <c r="D433" s="161"/>
      <c r="E433" s="79" t="s">
        <v>477</v>
      </c>
      <c r="F433" s="437"/>
      <c r="G433" s="438"/>
      <c r="H433" s="436"/>
    </row>
    <row r="434" spans="1:8" ht="17.25" hidden="1">
      <c r="A434" s="83"/>
      <c r="B434" s="91"/>
      <c r="C434" s="160"/>
      <c r="D434" s="161"/>
      <c r="E434" s="79" t="s">
        <v>82</v>
      </c>
      <c r="F434" s="437"/>
      <c r="G434" s="438"/>
      <c r="H434" s="436"/>
    </row>
    <row r="435" spans="1:8" ht="29.25" customHeight="1" hidden="1">
      <c r="A435" s="83">
        <v>2734</v>
      </c>
      <c r="B435" s="103" t="s">
        <v>159</v>
      </c>
      <c r="C435" s="160">
        <v>3</v>
      </c>
      <c r="D435" s="161">
        <v>4</v>
      </c>
      <c r="E435" s="79" t="s">
        <v>82</v>
      </c>
      <c r="F435" s="437"/>
      <c r="G435" s="438"/>
      <c r="H435" s="436"/>
    </row>
    <row r="436" spans="1:8" ht="27" hidden="1">
      <c r="A436" s="83"/>
      <c r="B436" s="91"/>
      <c r="C436" s="160"/>
      <c r="D436" s="161"/>
      <c r="E436" s="79" t="s">
        <v>609</v>
      </c>
      <c r="F436" s="437"/>
      <c r="G436" s="438"/>
      <c r="H436" s="436"/>
    </row>
    <row r="437" spans="1:8" ht="40.5" hidden="1">
      <c r="A437" s="83"/>
      <c r="B437" s="91"/>
      <c r="C437" s="160"/>
      <c r="D437" s="161"/>
      <c r="E437" s="79" t="s">
        <v>477</v>
      </c>
      <c r="F437" s="437"/>
      <c r="G437" s="438"/>
      <c r="H437" s="436"/>
    </row>
    <row r="438" spans="1:8" ht="17.25" hidden="1">
      <c r="A438" s="83"/>
      <c r="B438" s="91"/>
      <c r="C438" s="160"/>
      <c r="D438" s="161"/>
      <c r="E438" s="79" t="s">
        <v>82</v>
      </c>
      <c r="F438" s="437"/>
      <c r="G438" s="438"/>
      <c r="H438" s="436"/>
    </row>
    <row r="439" spans="1:8" ht="17.25" hidden="1">
      <c r="A439" s="83">
        <v>2740</v>
      </c>
      <c r="B439" s="101" t="s">
        <v>159</v>
      </c>
      <c r="C439" s="158">
        <v>4</v>
      </c>
      <c r="D439" s="159">
        <v>0</v>
      </c>
      <c r="E439" s="79" t="s">
        <v>82</v>
      </c>
      <c r="F439" s="437"/>
      <c r="G439" s="438"/>
      <c r="H439" s="436"/>
    </row>
    <row r="440" spans="1:8" s="90" customFormat="1" ht="10.5" customHeight="1" hidden="1">
      <c r="A440" s="83"/>
      <c r="B440" s="73"/>
      <c r="C440" s="158"/>
      <c r="D440" s="159"/>
      <c r="E440" s="86" t="s">
        <v>610</v>
      </c>
      <c r="F440" s="519"/>
      <c r="G440" s="520"/>
      <c r="H440" s="524"/>
    </row>
    <row r="441" spans="1:8" ht="17.25" hidden="1">
      <c r="A441" s="83">
        <v>2741</v>
      </c>
      <c r="B441" s="103" t="s">
        <v>159</v>
      </c>
      <c r="C441" s="160">
        <v>4</v>
      </c>
      <c r="D441" s="161">
        <v>1</v>
      </c>
      <c r="E441" s="79" t="s">
        <v>460</v>
      </c>
      <c r="F441" s="437"/>
      <c r="G441" s="438"/>
      <c r="H441" s="436"/>
    </row>
    <row r="442" spans="1:8" ht="17.25" hidden="1">
      <c r="A442" s="83"/>
      <c r="B442" s="91"/>
      <c r="C442" s="160"/>
      <c r="D442" s="161"/>
      <c r="E442" s="79" t="s">
        <v>610</v>
      </c>
      <c r="F442" s="437"/>
      <c r="G442" s="438"/>
      <c r="H442" s="436"/>
    </row>
    <row r="443" spans="1:8" ht="40.5" hidden="1">
      <c r="A443" s="83"/>
      <c r="B443" s="91"/>
      <c r="C443" s="160"/>
      <c r="D443" s="161"/>
      <c r="E443" s="79" t="s">
        <v>477</v>
      </c>
      <c r="F443" s="437"/>
      <c r="G443" s="438"/>
      <c r="H443" s="436"/>
    </row>
    <row r="444" spans="1:8" ht="17.25" hidden="1">
      <c r="A444" s="83"/>
      <c r="B444" s="91"/>
      <c r="C444" s="160"/>
      <c r="D444" s="161"/>
      <c r="E444" s="79" t="s">
        <v>82</v>
      </c>
      <c r="F444" s="437"/>
      <c r="G444" s="438"/>
      <c r="H444" s="436"/>
    </row>
    <row r="445" spans="1:8" ht="32.25" customHeight="1" hidden="1">
      <c r="A445" s="83">
        <v>2750</v>
      </c>
      <c r="B445" s="101" t="s">
        <v>159</v>
      </c>
      <c r="C445" s="158">
        <v>5</v>
      </c>
      <c r="D445" s="159">
        <v>0</v>
      </c>
      <c r="E445" s="79" t="s">
        <v>82</v>
      </c>
      <c r="F445" s="437"/>
      <c r="G445" s="438"/>
      <c r="H445" s="436"/>
    </row>
    <row r="446" spans="1:8" s="90" customFormat="1" ht="10.5" customHeight="1" hidden="1">
      <c r="A446" s="83"/>
      <c r="B446" s="73"/>
      <c r="C446" s="158"/>
      <c r="D446" s="159"/>
      <c r="E446" s="86" t="s">
        <v>611</v>
      </c>
      <c r="F446" s="519"/>
      <c r="G446" s="520"/>
      <c r="H446" s="524"/>
    </row>
    <row r="447" spans="1:8" ht="17.25" hidden="1">
      <c r="A447" s="83">
        <v>2751</v>
      </c>
      <c r="B447" s="103" t="s">
        <v>159</v>
      </c>
      <c r="C447" s="160">
        <v>5</v>
      </c>
      <c r="D447" s="161">
        <v>1</v>
      </c>
      <c r="E447" s="79" t="s">
        <v>460</v>
      </c>
      <c r="F447" s="437"/>
      <c r="G447" s="438"/>
      <c r="H447" s="436"/>
    </row>
    <row r="448" spans="1:8" ht="27" hidden="1">
      <c r="A448" s="83"/>
      <c r="B448" s="91"/>
      <c r="C448" s="160"/>
      <c r="D448" s="161"/>
      <c r="E448" s="79" t="s">
        <v>611</v>
      </c>
      <c r="F448" s="437"/>
      <c r="G448" s="438"/>
      <c r="H448" s="436"/>
    </row>
    <row r="449" spans="1:8" ht="40.5" hidden="1">
      <c r="A449" s="83"/>
      <c r="B449" s="91"/>
      <c r="C449" s="160"/>
      <c r="D449" s="161"/>
      <c r="E449" s="79" t="s">
        <v>477</v>
      </c>
      <c r="F449" s="437"/>
      <c r="G449" s="438"/>
      <c r="H449" s="436"/>
    </row>
    <row r="450" spans="1:8" ht="17.25" hidden="1">
      <c r="A450" s="83"/>
      <c r="B450" s="91"/>
      <c r="C450" s="160"/>
      <c r="D450" s="161"/>
      <c r="E450" s="79" t="s">
        <v>82</v>
      </c>
      <c r="F450" s="437"/>
      <c r="G450" s="438"/>
      <c r="H450" s="436"/>
    </row>
    <row r="451" spans="1:8" ht="17.25" hidden="1">
      <c r="A451" s="83">
        <v>2760</v>
      </c>
      <c r="B451" s="101" t="s">
        <v>159</v>
      </c>
      <c r="C451" s="158">
        <v>6</v>
      </c>
      <c r="D451" s="159">
        <v>0</v>
      </c>
      <c r="E451" s="79" t="s">
        <v>82</v>
      </c>
      <c r="F451" s="437"/>
      <c r="G451" s="438"/>
      <c r="H451" s="436"/>
    </row>
    <row r="452" spans="1:8" s="90" customFormat="1" ht="10.5" customHeight="1" hidden="1">
      <c r="A452" s="83"/>
      <c r="B452" s="73"/>
      <c r="C452" s="158"/>
      <c r="D452" s="159"/>
      <c r="E452" s="86" t="s">
        <v>612</v>
      </c>
      <c r="F452" s="519"/>
      <c r="G452" s="520"/>
      <c r="H452" s="524"/>
    </row>
    <row r="453" spans="1:8" ht="17.25" hidden="1">
      <c r="A453" s="83">
        <v>2761</v>
      </c>
      <c r="B453" s="103" t="s">
        <v>159</v>
      </c>
      <c r="C453" s="160">
        <v>6</v>
      </c>
      <c r="D453" s="161">
        <v>1</v>
      </c>
      <c r="E453" s="79" t="s">
        <v>460</v>
      </c>
      <c r="F453" s="437"/>
      <c r="G453" s="438"/>
      <c r="H453" s="436"/>
    </row>
    <row r="454" spans="1:8" ht="27" hidden="1">
      <c r="A454" s="83"/>
      <c r="B454" s="91"/>
      <c r="C454" s="160"/>
      <c r="D454" s="161"/>
      <c r="E454" s="79" t="s">
        <v>613</v>
      </c>
      <c r="F454" s="437"/>
      <c r="G454" s="438"/>
      <c r="H454" s="436"/>
    </row>
    <row r="455" spans="1:8" ht="40.5" hidden="1">
      <c r="A455" s="83"/>
      <c r="B455" s="91"/>
      <c r="C455" s="160"/>
      <c r="D455" s="161"/>
      <c r="E455" s="79" t="s">
        <v>477</v>
      </c>
      <c r="F455" s="437"/>
      <c r="G455" s="438"/>
      <c r="H455" s="436"/>
    </row>
    <row r="456" spans="1:8" ht="17.25" hidden="1">
      <c r="A456" s="83"/>
      <c r="B456" s="91"/>
      <c r="C456" s="160"/>
      <c r="D456" s="161"/>
      <c r="E456" s="79" t="s">
        <v>82</v>
      </c>
      <c r="F456" s="437"/>
      <c r="G456" s="438"/>
      <c r="H456" s="436"/>
    </row>
    <row r="457" spans="1:8" ht="17.25" hidden="1">
      <c r="A457" s="83">
        <v>2762</v>
      </c>
      <c r="B457" s="103" t="s">
        <v>159</v>
      </c>
      <c r="C457" s="160">
        <v>6</v>
      </c>
      <c r="D457" s="161">
        <v>2</v>
      </c>
      <c r="E457" s="79" t="s">
        <v>82</v>
      </c>
      <c r="F457" s="437"/>
      <c r="G457" s="438"/>
      <c r="H457" s="436"/>
    </row>
    <row r="458" spans="1:8" ht="17.25" hidden="1">
      <c r="A458" s="83"/>
      <c r="B458" s="91"/>
      <c r="C458" s="160"/>
      <c r="D458" s="161"/>
      <c r="E458" s="79" t="s">
        <v>612</v>
      </c>
      <c r="F458" s="437"/>
      <c r="G458" s="438"/>
      <c r="H458" s="436"/>
    </row>
    <row r="459" spans="1:8" ht="40.5" hidden="1">
      <c r="A459" s="83"/>
      <c r="B459" s="91"/>
      <c r="C459" s="160"/>
      <c r="D459" s="161"/>
      <c r="E459" s="79" t="s">
        <v>477</v>
      </c>
      <c r="F459" s="437"/>
      <c r="G459" s="438"/>
      <c r="H459" s="436"/>
    </row>
    <row r="460" spans="1:8" ht="17.25" hidden="1">
      <c r="A460" s="83"/>
      <c r="B460" s="91"/>
      <c r="C460" s="160"/>
      <c r="D460" s="161"/>
      <c r="E460" s="79" t="s">
        <v>82</v>
      </c>
      <c r="F460" s="437"/>
      <c r="G460" s="438"/>
      <c r="H460" s="436"/>
    </row>
    <row r="461" spans="1:8" s="77" customFormat="1" ht="46.5" customHeight="1">
      <c r="A461" s="99">
        <v>2800</v>
      </c>
      <c r="B461" s="101" t="s">
        <v>160</v>
      </c>
      <c r="C461" s="158">
        <v>0</v>
      </c>
      <c r="D461" s="159">
        <v>0</v>
      </c>
      <c r="E461" s="102" t="s">
        <v>89</v>
      </c>
      <c r="F461" s="539">
        <f>+G461+H461</f>
        <v>40800</v>
      </c>
      <c r="G461" s="540">
        <f>+G465+G471</f>
        <v>40800</v>
      </c>
      <c r="H461" s="541">
        <f>+H471</f>
        <v>0</v>
      </c>
    </row>
    <row r="462" spans="1:8" ht="15" customHeight="1">
      <c r="A462" s="78"/>
      <c r="B462" s="73"/>
      <c r="C462" s="156"/>
      <c r="D462" s="157"/>
      <c r="E462" s="79" t="s">
        <v>458</v>
      </c>
      <c r="F462" s="532"/>
      <c r="G462" s="533"/>
      <c r="H462" s="534"/>
    </row>
    <row r="463" spans="1:8" ht="17.25">
      <c r="A463" s="83">
        <v>2810</v>
      </c>
      <c r="B463" s="103" t="s">
        <v>160</v>
      </c>
      <c r="C463" s="160">
        <v>1</v>
      </c>
      <c r="D463" s="161">
        <v>0</v>
      </c>
      <c r="E463" s="86" t="s">
        <v>615</v>
      </c>
      <c r="F463" s="517">
        <f>+G463</f>
        <v>5500</v>
      </c>
      <c r="G463" s="518">
        <f>+G465</f>
        <v>5500</v>
      </c>
      <c r="H463" s="436"/>
    </row>
    <row r="464" spans="1:8" s="90" customFormat="1" ht="17.25">
      <c r="A464" s="83"/>
      <c r="B464" s="73"/>
      <c r="C464" s="158"/>
      <c r="D464" s="159"/>
      <c r="E464" s="79" t="s">
        <v>460</v>
      </c>
      <c r="F464" s="519"/>
      <c r="G464" s="520"/>
      <c r="H464" s="524"/>
    </row>
    <row r="465" spans="1:8" ht="17.25">
      <c r="A465" s="83">
        <v>2811</v>
      </c>
      <c r="B465" s="103" t="s">
        <v>160</v>
      </c>
      <c r="C465" s="160">
        <v>1</v>
      </c>
      <c r="D465" s="161">
        <v>1</v>
      </c>
      <c r="E465" s="79" t="s">
        <v>615</v>
      </c>
      <c r="F465" s="517">
        <f>+G465+H465</f>
        <v>5500</v>
      </c>
      <c r="G465" s="518">
        <f>+G467+G468+G469+G470</f>
        <v>5500</v>
      </c>
      <c r="H465" s="436"/>
    </row>
    <row r="466" spans="1:8" ht="40.5">
      <c r="A466" s="83"/>
      <c r="B466" s="91"/>
      <c r="C466" s="160"/>
      <c r="D466" s="161"/>
      <c r="E466" s="79" t="s">
        <v>477</v>
      </c>
      <c r="F466" s="517"/>
      <c r="G466" s="518"/>
      <c r="H466" s="436"/>
    </row>
    <row r="467" spans="1:8" ht="17.25">
      <c r="A467" s="83"/>
      <c r="B467" s="91"/>
      <c r="C467" s="160"/>
      <c r="D467" s="161"/>
      <c r="E467" s="426" t="s">
        <v>783</v>
      </c>
      <c r="F467" s="437">
        <f>+G467</f>
        <v>1000</v>
      </c>
      <c r="G467" s="438">
        <v>1000</v>
      </c>
      <c r="H467" s="436"/>
    </row>
    <row r="468" spans="1:8" ht="17.25">
      <c r="A468" s="83"/>
      <c r="B468" s="91"/>
      <c r="C468" s="160"/>
      <c r="D468" s="161"/>
      <c r="E468" s="426" t="s">
        <v>785</v>
      </c>
      <c r="F468" s="437">
        <f>+G468</f>
        <v>1000</v>
      </c>
      <c r="G468" s="438">
        <v>1000</v>
      </c>
      <c r="H468" s="436"/>
    </row>
    <row r="469" spans="1:8" ht="17.25">
      <c r="A469" s="83"/>
      <c r="B469" s="91"/>
      <c r="C469" s="160"/>
      <c r="D469" s="161"/>
      <c r="E469" s="426" t="s">
        <v>776</v>
      </c>
      <c r="F469" s="437">
        <f>+G469</f>
        <v>1000</v>
      </c>
      <c r="G469" s="438">
        <v>1000</v>
      </c>
      <c r="H469" s="436"/>
    </row>
    <row r="470" spans="1:8" ht="27">
      <c r="A470" s="83"/>
      <c r="B470" s="91"/>
      <c r="C470" s="160"/>
      <c r="D470" s="161"/>
      <c r="E470" s="426" t="s">
        <v>777</v>
      </c>
      <c r="F470" s="437">
        <f>+G470</f>
        <v>2500</v>
      </c>
      <c r="G470" s="522">
        <v>2500</v>
      </c>
      <c r="H470" s="436"/>
    </row>
    <row r="471" spans="1:8" ht="17.25">
      <c r="A471" s="83">
        <v>2820</v>
      </c>
      <c r="B471" s="101" t="s">
        <v>160</v>
      </c>
      <c r="C471" s="158">
        <v>2</v>
      </c>
      <c r="D471" s="159">
        <v>0</v>
      </c>
      <c r="E471" s="86" t="s">
        <v>616</v>
      </c>
      <c r="F471" s="539">
        <f>+G471+H471</f>
        <v>35300</v>
      </c>
      <c r="G471" s="540">
        <f>+G473+G485</f>
        <v>35300</v>
      </c>
      <c r="H471" s="541">
        <f>+H473</f>
        <v>0</v>
      </c>
    </row>
    <row r="472" spans="1:8" ht="17.25">
      <c r="A472" s="83"/>
      <c r="B472" s="103"/>
      <c r="C472" s="160"/>
      <c r="D472" s="161"/>
      <c r="E472" s="79" t="s">
        <v>460</v>
      </c>
      <c r="F472" s="536"/>
      <c r="G472" s="537"/>
      <c r="H472" s="541"/>
    </row>
    <row r="473" spans="1:8" s="5" customFormat="1" ht="17.25">
      <c r="A473" s="83">
        <v>2821</v>
      </c>
      <c r="B473" s="103" t="s">
        <v>160</v>
      </c>
      <c r="C473" s="160">
        <v>2</v>
      </c>
      <c r="D473" s="161">
        <v>1</v>
      </c>
      <c r="E473" s="79" t="s">
        <v>617</v>
      </c>
      <c r="F473" s="443">
        <f>+G473+H473</f>
        <v>25500</v>
      </c>
      <c r="G473" s="444">
        <f>+G475</f>
        <v>25500</v>
      </c>
      <c r="H473" s="445">
        <f>+H475</f>
        <v>0</v>
      </c>
    </row>
    <row r="474" spans="1:8" s="5" customFormat="1" ht="40.5">
      <c r="A474" s="83"/>
      <c r="B474" s="91"/>
      <c r="C474" s="160"/>
      <c r="D474" s="161"/>
      <c r="E474" s="79" t="s">
        <v>477</v>
      </c>
      <c r="F474" s="433"/>
      <c r="G474" s="434"/>
      <c r="H474" s="435"/>
    </row>
    <row r="475" spans="1:8" ht="27">
      <c r="A475" s="83"/>
      <c r="B475" s="91"/>
      <c r="C475" s="160"/>
      <c r="D475" s="161"/>
      <c r="E475" s="426" t="s">
        <v>824</v>
      </c>
      <c r="F475" s="536">
        <f>+G475</f>
        <v>25500</v>
      </c>
      <c r="G475" s="537">
        <v>25500</v>
      </c>
      <c r="H475" s="538"/>
    </row>
    <row r="476" spans="1:8" ht="17.25" hidden="1">
      <c r="A476" s="83"/>
      <c r="B476" s="91"/>
      <c r="C476" s="160"/>
      <c r="D476" s="161"/>
      <c r="E476" s="426" t="s">
        <v>778</v>
      </c>
      <c r="F476" s="536"/>
      <c r="G476" s="537"/>
      <c r="H476" s="538"/>
    </row>
    <row r="477" spans="1:8" ht="17.25" hidden="1">
      <c r="A477" s="83">
        <v>2822</v>
      </c>
      <c r="B477" s="103" t="s">
        <v>160</v>
      </c>
      <c r="C477" s="160">
        <v>2</v>
      </c>
      <c r="D477" s="161">
        <v>2</v>
      </c>
      <c r="E477" s="79" t="s">
        <v>82</v>
      </c>
      <c r="F477" s="536"/>
      <c r="G477" s="537"/>
      <c r="H477" s="538"/>
    </row>
    <row r="478" spans="1:8" ht="17.25" hidden="1">
      <c r="A478" s="83"/>
      <c r="B478" s="91"/>
      <c r="C478" s="160"/>
      <c r="D478" s="161"/>
      <c r="E478" s="79" t="s">
        <v>618</v>
      </c>
      <c r="F478" s="536"/>
      <c r="G478" s="537"/>
      <c r="H478" s="538"/>
    </row>
    <row r="479" spans="1:8" ht="40.5" hidden="1">
      <c r="A479" s="83"/>
      <c r="B479" s="91"/>
      <c r="C479" s="160"/>
      <c r="D479" s="161"/>
      <c r="E479" s="79" t="s">
        <v>477</v>
      </c>
      <c r="F479" s="536"/>
      <c r="G479" s="537"/>
      <c r="H479" s="538"/>
    </row>
    <row r="480" spans="1:8" ht="17.25" hidden="1">
      <c r="A480" s="83"/>
      <c r="B480" s="91"/>
      <c r="C480" s="160"/>
      <c r="D480" s="161"/>
      <c r="E480" s="79" t="s">
        <v>82</v>
      </c>
      <c r="F480" s="536"/>
      <c r="G480" s="537"/>
      <c r="H480" s="538"/>
    </row>
    <row r="481" spans="1:8" ht="17.25" hidden="1">
      <c r="A481" s="83">
        <v>2823</v>
      </c>
      <c r="B481" s="103" t="s">
        <v>160</v>
      </c>
      <c r="C481" s="160">
        <v>2</v>
      </c>
      <c r="D481" s="161">
        <v>3</v>
      </c>
      <c r="E481" s="79" t="s">
        <v>82</v>
      </c>
      <c r="F481" s="536"/>
      <c r="G481" s="537"/>
      <c r="H481" s="538"/>
    </row>
    <row r="482" spans="1:8" ht="17.25" hidden="1">
      <c r="A482" s="83"/>
      <c r="B482" s="91"/>
      <c r="C482" s="160"/>
      <c r="D482" s="161"/>
      <c r="E482" s="79" t="s">
        <v>619</v>
      </c>
      <c r="F482" s="536"/>
      <c r="G482" s="537"/>
      <c r="H482" s="538"/>
    </row>
    <row r="483" spans="1:8" ht="40.5" hidden="1">
      <c r="A483" s="83"/>
      <c r="B483" s="91"/>
      <c r="C483" s="160"/>
      <c r="D483" s="161"/>
      <c r="E483" s="79" t="s">
        <v>477</v>
      </c>
      <c r="F483" s="536"/>
      <c r="G483" s="537"/>
      <c r="H483" s="538"/>
    </row>
    <row r="484" spans="1:8" ht="17.25" hidden="1">
      <c r="A484" s="83"/>
      <c r="B484" s="91"/>
      <c r="C484" s="160"/>
      <c r="D484" s="161"/>
      <c r="E484" s="79" t="s">
        <v>82</v>
      </c>
      <c r="F484" s="536">
        <f>+G484+H485</f>
        <v>19600</v>
      </c>
      <c r="G484" s="537">
        <f>+G485+G487+G488+G491+G492+G489+G490+G493</f>
        <v>19600</v>
      </c>
      <c r="H484" s="538"/>
    </row>
    <row r="485" spans="1:8" ht="17.25">
      <c r="A485" s="83">
        <v>2824</v>
      </c>
      <c r="B485" s="103" t="s">
        <v>160</v>
      </c>
      <c r="C485" s="160">
        <v>2</v>
      </c>
      <c r="D485" s="161">
        <v>4</v>
      </c>
      <c r="E485" s="79" t="s">
        <v>620</v>
      </c>
      <c r="F485" s="539">
        <f>+G485</f>
        <v>9800</v>
      </c>
      <c r="G485" s="540">
        <f>+G487+G488+G489+G490+G491+G492+G493</f>
        <v>9800</v>
      </c>
      <c r="H485" s="538"/>
    </row>
    <row r="486" spans="1:8" ht="40.5">
      <c r="A486" s="83"/>
      <c r="B486" s="91"/>
      <c r="C486" s="160"/>
      <c r="D486" s="161"/>
      <c r="E486" s="79" t="s">
        <v>477</v>
      </c>
      <c r="F486" s="536"/>
      <c r="G486" s="537"/>
      <c r="H486" s="538"/>
    </row>
    <row r="487" spans="1:8" ht="17.25">
      <c r="A487" s="83"/>
      <c r="B487" s="91"/>
      <c r="C487" s="160"/>
      <c r="D487" s="161"/>
      <c r="E487" s="426" t="s">
        <v>774</v>
      </c>
      <c r="F487" s="536">
        <f aca="true" t="shared" si="1" ref="F487:F493">+G487</f>
        <v>300</v>
      </c>
      <c r="G487" s="537">
        <v>300</v>
      </c>
      <c r="H487" s="538"/>
    </row>
    <row r="488" spans="1:8" ht="17.25">
      <c r="A488" s="83"/>
      <c r="B488" s="91"/>
      <c r="C488" s="160"/>
      <c r="D488" s="161"/>
      <c r="E488" s="426" t="s">
        <v>775</v>
      </c>
      <c r="F488" s="536">
        <f t="shared" si="1"/>
        <v>1000</v>
      </c>
      <c r="G488" s="537">
        <v>1000</v>
      </c>
      <c r="H488" s="538"/>
    </row>
    <row r="489" spans="1:8" ht="17.25">
      <c r="A489" s="83"/>
      <c r="B489" s="91"/>
      <c r="C489" s="160"/>
      <c r="D489" s="161"/>
      <c r="E489" s="426" t="s">
        <v>470</v>
      </c>
      <c r="F489" s="536">
        <f t="shared" si="1"/>
        <v>2000</v>
      </c>
      <c r="G489" s="537">
        <v>2000</v>
      </c>
      <c r="H489" s="538"/>
    </row>
    <row r="490" spans="1:8" ht="17.25">
      <c r="A490" s="83"/>
      <c r="B490" s="91"/>
      <c r="C490" s="160"/>
      <c r="D490" s="161"/>
      <c r="E490" s="426" t="s">
        <v>785</v>
      </c>
      <c r="F490" s="536">
        <f t="shared" si="1"/>
        <v>1500</v>
      </c>
      <c r="G490" s="537">
        <v>1500</v>
      </c>
      <c r="H490" s="538"/>
    </row>
    <row r="491" spans="1:8" ht="17.25">
      <c r="A491" s="83"/>
      <c r="B491" s="91"/>
      <c r="C491" s="160"/>
      <c r="D491" s="161"/>
      <c r="E491" s="426" t="s">
        <v>795</v>
      </c>
      <c r="F491" s="536">
        <f t="shared" si="1"/>
        <v>2000</v>
      </c>
      <c r="G491" s="537">
        <v>2000</v>
      </c>
      <c r="H491" s="538"/>
    </row>
    <row r="492" spans="1:8" ht="17.25">
      <c r="A492" s="83"/>
      <c r="B492" s="91"/>
      <c r="C492" s="160"/>
      <c r="D492" s="161"/>
      <c r="E492" s="426" t="s">
        <v>776</v>
      </c>
      <c r="F492" s="536">
        <f t="shared" si="1"/>
        <v>1000</v>
      </c>
      <c r="G492" s="537">
        <v>1000</v>
      </c>
      <c r="H492" s="538"/>
    </row>
    <row r="493" spans="1:8" ht="27">
      <c r="A493" s="83"/>
      <c r="B493" s="91"/>
      <c r="C493" s="160"/>
      <c r="D493" s="161"/>
      <c r="E493" s="426" t="s">
        <v>777</v>
      </c>
      <c r="F493" s="437">
        <f t="shared" si="1"/>
        <v>2000</v>
      </c>
      <c r="G493" s="438">
        <v>2000</v>
      </c>
      <c r="H493" s="436"/>
    </row>
    <row r="494" spans="1:8" ht="17.25" hidden="1">
      <c r="A494" s="83">
        <v>2825</v>
      </c>
      <c r="B494" s="103" t="s">
        <v>160</v>
      </c>
      <c r="C494" s="160">
        <v>2</v>
      </c>
      <c r="D494" s="161">
        <v>5</v>
      </c>
      <c r="E494" s="426"/>
      <c r="F494" s="437"/>
      <c r="G494" s="438"/>
      <c r="H494" s="436"/>
    </row>
    <row r="495" spans="1:8" ht="17.25" hidden="1">
      <c r="A495" s="83"/>
      <c r="B495" s="91"/>
      <c r="C495" s="160"/>
      <c r="D495" s="161"/>
      <c r="E495" s="79" t="s">
        <v>621</v>
      </c>
      <c r="F495" s="437"/>
      <c r="G495" s="438"/>
      <c r="H495" s="436"/>
    </row>
    <row r="496" spans="1:8" ht="40.5" hidden="1">
      <c r="A496" s="83"/>
      <c r="B496" s="91"/>
      <c r="C496" s="160"/>
      <c r="D496" s="161"/>
      <c r="E496" s="79" t="s">
        <v>477</v>
      </c>
      <c r="F496" s="437"/>
      <c r="G496" s="438"/>
      <c r="H496" s="436"/>
    </row>
    <row r="497" spans="1:8" ht="17.25" hidden="1">
      <c r="A497" s="83"/>
      <c r="B497" s="91"/>
      <c r="C497" s="160"/>
      <c r="D497" s="161"/>
      <c r="E497" s="79" t="s">
        <v>82</v>
      </c>
      <c r="F497" s="437"/>
      <c r="G497" s="438"/>
      <c r="H497" s="436"/>
    </row>
    <row r="498" spans="1:8" ht="17.25" hidden="1">
      <c r="A498" s="83">
        <v>2826</v>
      </c>
      <c r="B498" s="103" t="s">
        <v>160</v>
      </c>
      <c r="C498" s="160">
        <v>2</v>
      </c>
      <c r="D498" s="161">
        <v>6</v>
      </c>
      <c r="E498" s="79" t="s">
        <v>82</v>
      </c>
      <c r="F498" s="437"/>
      <c r="G498" s="438"/>
      <c r="H498" s="436"/>
    </row>
    <row r="499" spans="1:8" ht="17.25" hidden="1">
      <c r="A499" s="83"/>
      <c r="B499" s="91"/>
      <c r="C499" s="160"/>
      <c r="D499" s="161"/>
      <c r="E499" s="79" t="s">
        <v>622</v>
      </c>
      <c r="F499" s="437"/>
      <c r="G499" s="438"/>
      <c r="H499" s="436"/>
    </row>
    <row r="500" spans="1:8" ht="40.5" hidden="1">
      <c r="A500" s="83"/>
      <c r="B500" s="91"/>
      <c r="C500" s="160"/>
      <c r="D500" s="161"/>
      <c r="E500" s="79" t="s">
        <v>477</v>
      </c>
      <c r="F500" s="437"/>
      <c r="G500" s="438"/>
      <c r="H500" s="436"/>
    </row>
    <row r="501" spans="1:8" ht="17.25" hidden="1">
      <c r="A501" s="83"/>
      <c r="B501" s="91"/>
      <c r="C501" s="160"/>
      <c r="D501" s="161"/>
      <c r="E501" s="79" t="s">
        <v>82</v>
      </c>
      <c r="F501" s="437"/>
      <c r="G501" s="438"/>
      <c r="H501" s="436"/>
    </row>
    <row r="502" spans="1:8" ht="33.75" customHeight="1" hidden="1">
      <c r="A502" s="83">
        <v>2827</v>
      </c>
      <c r="B502" s="103" t="s">
        <v>160</v>
      </c>
      <c r="C502" s="160">
        <v>2</v>
      </c>
      <c r="D502" s="161">
        <v>7</v>
      </c>
      <c r="E502" s="79" t="s">
        <v>82</v>
      </c>
      <c r="F502" s="437"/>
      <c r="G502" s="438"/>
      <c r="H502" s="436"/>
    </row>
    <row r="503" spans="1:8" ht="27" hidden="1">
      <c r="A503" s="83"/>
      <c r="B503" s="91"/>
      <c r="C503" s="160"/>
      <c r="D503" s="161"/>
      <c r="E503" s="79" t="s">
        <v>623</v>
      </c>
      <c r="F503" s="437"/>
      <c r="G503" s="438"/>
      <c r="H503" s="436"/>
    </row>
    <row r="504" spans="1:8" ht="40.5" hidden="1">
      <c r="A504" s="83"/>
      <c r="B504" s="91"/>
      <c r="C504" s="160"/>
      <c r="D504" s="161"/>
      <c r="E504" s="79" t="s">
        <v>477</v>
      </c>
      <c r="F504" s="437"/>
      <c r="G504" s="438"/>
      <c r="H504" s="436"/>
    </row>
    <row r="505" spans="1:8" ht="17.25" hidden="1">
      <c r="A505" s="83"/>
      <c r="B505" s="91"/>
      <c r="C505" s="160"/>
      <c r="D505" s="161"/>
      <c r="E505" s="79" t="s">
        <v>82</v>
      </c>
      <c r="F505" s="437"/>
      <c r="G505" s="438"/>
      <c r="H505" s="436"/>
    </row>
    <row r="506" spans="1:8" ht="29.25" customHeight="1" hidden="1">
      <c r="A506" s="83">
        <v>2830</v>
      </c>
      <c r="B506" s="101" t="s">
        <v>160</v>
      </c>
      <c r="C506" s="158">
        <v>3</v>
      </c>
      <c r="D506" s="159">
        <v>0</v>
      </c>
      <c r="E506" s="79" t="s">
        <v>82</v>
      </c>
      <c r="F506" s="437"/>
      <c r="G506" s="438"/>
      <c r="H506" s="436"/>
    </row>
    <row r="507" spans="1:8" s="90" customFormat="1" ht="10.5" customHeight="1" hidden="1">
      <c r="A507" s="83"/>
      <c r="B507" s="73"/>
      <c r="C507" s="158"/>
      <c r="D507" s="159"/>
      <c r="E507" s="86" t="s">
        <v>624</v>
      </c>
      <c r="F507" s="519"/>
      <c r="G507" s="520"/>
      <c r="H507" s="524"/>
    </row>
    <row r="508" spans="1:8" ht="17.25" hidden="1">
      <c r="A508" s="83">
        <v>2831</v>
      </c>
      <c r="B508" s="103" t="s">
        <v>160</v>
      </c>
      <c r="C508" s="160">
        <v>3</v>
      </c>
      <c r="D508" s="161">
        <v>1</v>
      </c>
      <c r="E508" s="79" t="s">
        <v>460</v>
      </c>
      <c r="F508" s="437"/>
      <c r="G508" s="438"/>
      <c r="H508" s="436"/>
    </row>
    <row r="509" spans="1:8" ht="17.25" hidden="1">
      <c r="A509" s="83"/>
      <c r="B509" s="91"/>
      <c r="C509" s="160"/>
      <c r="D509" s="161"/>
      <c r="E509" s="79" t="s">
        <v>625</v>
      </c>
      <c r="F509" s="437"/>
      <c r="G509" s="438"/>
      <c r="H509" s="436"/>
    </row>
    <row r="510" spans="1:8" ht="40.5" hidden="1">
      <c r="A510" s="83"/>
      <c r="B510" s="91"/>
      <c r="C510" s="160"/>
      <c r="D510" s="161"/>
      <c r="E510" s="79" t="s">
        <v>477</v>
      </c>
      <c r="F510" s="437"/>
      <c r="G510" s="438"/>
      <c r="H510" s="436"/>
    </row>
    <row r="511" spans="1:8" ht="17.25" hidden="1">
      <c r="A511" s="83"/>
      <c r="B511" s="91"/>
      <c r="C511" s="160"/>
      <c r="D511" s="161"/>
      <c r="E511" s="79" t="s">
        <v>82</v>
      </c>
      <c r="F511" s="437"/>
      <c r="G511" s="438"/>
      <c r="H511" s="436"/>
    </row>
    <row r="512" spans="1:8" ht="17.25" hidden="1">
      <c r="A512" s="83">
        <v>2832</v>
      </c>
      <c r="B512" s="103" t="s">
        <v>160</v>
      </c>
      <c r="C512" s="160">
        <v>3</v>
      </c>
      <c r="D512" s="161">
        <v>2</v>
      </c>
      <c r="E512" s="79" t="s">
        <v>82</v>
      </c>
      <c r="F512" s="437"/>
      <c r="G512" s="438"/>
      <c r="H512" s="436"/>
    </row>
    <row r="513" spans="1:8" ht="17.25" hidden="1">
      <c r="A513" s="83"/>
      <c r="B513" s="91"/>
      <c r="C513" s="160"/>
      <c r="D513" s="161"/>
      <c r="E513" s="79" t="s">
        <v>626</v>
      </c>
      <c r="F513" s="437"/>
      <c r="G513" s="438"/>
      <c r="H513" s="436"/>
    </row>
    <row r="514" spans="1:8" ht="40.5" hidden="1">
      <c r="A514" s="83"/>
      <c r="B514" s="91"/>
      <c r="C514" s="160"/>
      <c r="D514" s="161"/>
      <c r="E514" s="79" t="s">
        <v>477</v>
      </c>
      <c r="F514" s="437"/>
      <c r="G514" s="438"/>
      <c r="H514" s="436"/>
    </row>
    <row r="515" spans="1:8" ht="17.25" hidden="1">
      <c r="A515" s="83"/>
      <c r="B515" s="91"/>
      <c r="C515" s="160"/>
      <c r="D515" s="161"/>
      <c r="E515" s="79" t="s">
        <v>82</v>
      </c>
      <c r="F515" s="437"/>
      <c r="G515" s="438"/>
      <c r="H515" s="436"/>
    </row>
    <row r="516" spans="1:8" ht="17.25" hidden="1">
      <c r="A516" s="83">
        <v>2833</v>
      </c>
      <c r="B516" s="103" t="s">
        <v>160</v>
      </c>
      <c r="C516" s="160">
        <v>3</v>
      </c>
      <c r="D516" s="161">
        <v>3</v>
      </c>
      <c r="E516" s="79" t="s">
        <v>82</v>
      </c>
      <c r="F516" s="437"/>
      <c r="G516" s="438"/>
      <c r="H516" s="436"/>
    </row>
    <row r="517" spans="1:8" ht="17.25" hidden="1">
      <c r="A517" s="83"/>
      <c r="B517" s="91"/>
      <c r="C517" s="160"/>
      <c r="D517" s="161"/>
      <c r="E517" s="79" t="s">
        <v>627</v>
      </c>
      <c r="F517" s="437"/>
      <c r="G517" s="438"/>
      <c r="H517" s="436"/>
    </row>
    <row r="518" spans="1:8" ht="40.5" hidden="1">
      <c r="A518" s="83"/>
      <c r="B518" s="91"/>
      <c r="C518" s="160"/>
      <c r="D518" s="161"/>
      <c r="E518" s="79" t="s">
        <v>477</v>
      </c>
      <c r="F518" s="437"/>
      <c r="G518" s="438"/>
      <c r="H518" s="436"/>
    </row>
    <row r="519" spans="1:8" ht="17.25" hidden="1">
      <c r="A519" s="83"/>
      <c r="B519" s="91"/>
      <c r="C519" s="160"/>
      <c r="D519" s="161"/>
      <c r="E519" s="79" t="s">
        <v>82</v>
      </c>
      <c r="F519" s="437"/>
      <c r="G519" s="438"/>
      <c r="H519" s="436"/>
    </row>
    <row r="520" spans="1:8" ht="14.25" customHeight="1" hidden="1">
      <c r="A520" s="83">
        <v>2840</v>
      </c>
      <c r="B520" s="101" t="s">
        <v>160</v>
      </c>
      <c r="C520" s="158">
        <v>4</v>
      </c>
      <c r="D520" s="159">
        <v>0</v>
      </c>
      <c r="E520" s="79" t="s">
        <v>82</v>
      </c>
      <c r="F520" s="437"/>
      <c r="G520" s="438"/>
      <c r="H520" s="436"/>
    </row>
    <row r="521" spans="1:8" s="90" customFormat="1" ht="10.5" customHeight="1" hidden="1">
      <c r="A521" s="83"/>
      <c r="B521" s="73"/>
      <c r="C521" s="158"/>
      <c r="D521" s="159"/>
      <c r="E521" s="86" t="s">
        <v>628</v>
      </c>
      <c r="F521" s="519"/>
      <c r="G521" s="520"/>
      <c r="H521" s="524"/>
    </row>
    <row r="522" spans="1:8" ht="14.25" customHeight="1" hidden="1">
      <c r="A522" s="83">
        <v>2841</v>
      </c>
      <c r="B522" s="103" t="s">
        <v>160</v>
      </c>
      <c r="C522" s="160">
        <v>4</v>
      </c>
      <c r="D522" s="161">
        <v>1</v>
      </c>
      <c r="E522" s="79" t="s">
        <v>460</v>
      </c>
      <c r="F522" s="437"/>
      <c r="G522" s="438"/>
      <c r="H522" s="436"/>
    </row>
    <row r="523" spans="1:8" ht="17.25" hidden="1">
      <c r="A523" s="83"/>
      <c r="B523" s="91"/>
      <c r="C523" s="160"/>
      <c r="D523" s="161"/>
      <c r="E523" s="79" t="s">
        <v>629</v>
      </c>
      <c r="F523" s="437"/>
      <c r="G523" s="438"/>
      <c r="H523" s="436"/>
    </row>
    <row r="524" spans="1:8" ht="40.5" hidden="1">
      <c r="A524" s="83"/>
      <c r="B524" s="91"/>
      <c r="C524" s="160"/>
      <c r="D524" s="161"/>
      <c r="E524" s="79" t="s">
        <v>477</v>
      </c>
      <c r="F524" s="437"/>
      <c r="G524" s="438"/>
      <c r="H524" s="436"/>
    </row>
    <row r="525" spans="1:8" ht="17.25" hidden="1">
      <c r="A525" s="83"/>
      <c r="B525" s="91"/>
      <c r="C525" s="160"/>
      <c r="D525" s="161"/>
      <c r="E525" s="79" t="s">
        <v>82</v>
      </c>
      <c r="F525" s="437"/>
      <c r="G525" s="438"/>
      <c r="H525" s="436"/>
    </row>
    <row r="526" spans="1:8" ht="32.25" customHeight="1" hidden="1">
      <c r="A526" s="83">
        <v>2842</v>
      </c>
      <c r="B526" s="103" t="s">
        <v>160</v>
      </c>
      <c r="C526" s="160">
        <v>4</v>
      </c>
      <c r="D526" s="161">
        <v>2</v>
      </c>
      <c r="E526" s="79" t="s">
        <v>82</v>
      </c>
      <c r="F526" s="437"/>
      <c r="G526" s="438"/>
      <c r="H526" s="436"/>
    </row>
    <row r="527" spans="1:8" ht="27" hidden="1">
      <c r="A527" s="83"/>
      <c r="B527" s="91"/>
      <c r="C527" s="160"/>
      <c r="D527" s="161"/>
      <c r="E527" s="79" t="s">
        <v>630</v>
      </c>
      <c r="F527" s="437"/>
      <c r="G527" s="438"/>
      <c r="H527" s="436"/>
    </row>
    <row r="528" spans="1:8" ht="40.5" hidden="1">
      <c r="A528" s="83"/>
      <c r="B528" s="91"/>
      <c r="C528" s="160"/>
      <c r="D528" s="161"/>
      <c r="E528" s="79" t="s">
        <v>477</v>
      </c>
      <c r="F528" s="437"/>
      <c r="G528" s="438"/>
      <c r="H528" s="436"/>
    </row>
    <row r="529" spans="1:8" ht="17.25" hidden="1">
      <c r="A529" s="83"/>
      <c r="B529" s="91"/>
      <c r="C529" s="160"/>
      <c r="D529" s="161"/>
      <c r="E529" s="79" t="s">
        <v>82</v>
      </c>
      <c r="F529" s="437"/>
      <c r="G529" s="438"/>
      <c r="H529" s="436"/>
    </row>
    <row r="530" spans="1:8" ht="17.25" hidden="1">
      <c r="A530" s="83">
        <v>2843</v>
      </c>
      <c r="B530" s="103" t="s">
        <v>160</v>
      </c>
      <c r="C530" s="160">
        <v>4</v>
      </c>
      <c r="D530" s="161">
        <v>3</v>
      </c>
      <c r="E530" s="79" t="s">
        <v>82</v>
      </c>
      <c r="F530" s="437"/>
      <c r="G530" s="438"/>
      <c r="H530" s="436"/>
    </row>
    <row r="531" spans="1:8" ht="17.25" hidden="1">
      <c r="A531" s="83"/>
      <c r="B531" s="91"/>
      <c r="C531" s="160"/>
      <c r="D531" s="161"/>
      <c r="E531" s="79" t="s">
        <v>628</v>
      </c>
      <c r="F531" s="437"/>
      <c r="G531" s="438"/>
      <c r="H531" s="436"/>
    </row>
    <row r="532" spans="1:8" ht="40.5" hidden="1">
      <c r="A532" s="83"/>
      <c r="B532" s="91"/>
      <c r="C532" s="160"/>
      <c r="D532" s="161"/>
      <c r="E532" s="79" t="s">
        <v>477</v>
      </c>
      <c r="F532" s="437"/>
      <c r="G532" s="438"/>
      <c r="H532" s="436"/>
    </row>
    <row r="533" spans="1:8" ht="17.25" hidden="1">
      <c r="A533" s="83"/>
      <c r="B533" s="91"/>
      <c r="C533" s="160"/>
      <c r="D533" s="161"/>
      <c r="E533" s="79" t="s">
        <v>82</v>
      </c>
      <c r="F533" s="437"/>
      <c r="G533" s="438"/>
      <c r="H533" s="436"/>
    </row>
    <row r="534" spans="1:8" ht="26.25" customHeight="1" hidden="1">
      <c r="A534" s="83">
        <v>2850</v>
      </c>
      <c r="B534" s="101" t="s">
        <v>160</v>
      </c>
      <c r="C534" s="158">
        <v>5</v>
      </c>
      <c r="D534" s="159">
        <v>0</v>
      </c>
      <c r="E534" s="79" t="s">
        <v>82</v>
      </c>
      <c r="F534" s="437"/>
      <c r="G534" s="438"/>
      <c r="H534" s="436"/>
    </row>
    <row r="535" spans="1:8" s="90" customFormat="1" ht="10.5" customHeight="1" hidden="1">
      <c r="A535" s="83"/>
      <c r="B535" s="73"/>
      <c r="C535" s="158"/>
      <c r="D535" s="159"/>
      <c r="E535" s="105" t="s">
        <v>631</v>
      </c>
      <c r="F535" s="519"/>
      <c r="G535" s="520"/>
      <c r="H535" s="524"/>
    </row>
    <row r="536" spans="1:8" ht="30" customHeight="1" hidden="1">
      <c r="A536" s="83">
        <v>2851</v>
      </c>
      <c r="B536" s="101" t="s">
        <v>160</v>
      </c>
      <c r="C536" s="158">
        <v>5</v>
      </c>
      <c r="D536" s="159">
        <v>1</v>
      </c>
      <c r="E536" s="79" t="s">
        <v>460</v>
      </c>
      <c r="F536" s="437"/>
      <c r="G536" s="438"/>
      <c r="H536" s="436"/>
    </row>
    <row r="537" spans="1:8" ht="27" hidden="1">
      <c r="A537" s="83"/>
      <c r="B537" s="91"/>
      <c r="C537" s="160"/>
      <c r="D537" s="161"/>
      <c r="E537" s="106" t="s">
        <v>631</v>
      </c>
      <c r="F537" s="437"/>
      <c r="G537" s="438"/>
      <c r="H537" s="436"/>
    </row>
    <row r="538" spans="1:8" ht="40.5" hidden="1">
      <c r="A538" s="83"/>
      <c r="B538" s="91"/>
      <c r="C538" s="160"/>
      <c r="D538" s="161"/>
      <c r="E538" s="79" t="s">
        <v>477</v>
      </c>
      <c r="F538" s="437"/>
      <c r="G538" s="438"/>
      <c r="H538" s="436"/>
    </row>
    <row r="539" spans="1:8" ht="17.25" hidden="1">
      <c r="A539" s="83"/>
      <c r="B539" s="91"/>
      <c r="C539" s="160"/>
      <c r="D539" s="161"/>
      <c r="E539" s="79" t="s">
        <v>82</v>
      </c>
      <c r="F539" s="437"/>
      <c r="G539" s="438"/>
      <c r="H539" s="436"/>
    </row>
    <row r="540" spans="1:8" ht="27" customHeight="1" hidden="1">
      <c r="A540" s="83">
        <v>2860</v>
      </c>
      <c r="B540" s="101" t="s">
        <v>160</v>
      </c>
      <c r="C540" s="158">
        <v>6</v>
      </c>
      <c r="D540" s="159">
        <v>0</v>
      </c>
      <c r="E540" s="79" t="s">
        <v>82</v>
      </c>
      <c r="F540" s="437"/>
      <c r="G540" s="438"/>
      <c r="H540" s="436"/>
    </row>
    <row r="541" spans="1:8" s="90" customFormat="1" ht="10.5" customHeight="1" hidden="1">
      <c r="A541" s="83"/>
      <c r="B541" s="73"/>
      <c r="C541" s="158"/>
      <c r="D541" s="159"/>
      <c r="E541" s="105" t="s">
        <v>632</v>
      </c>
      <c r="F541" s="519"/>
      <c r="G541" s="520"/>
      <c r="H541" s="524"/>
    </row>
    <row r="542" spans="1:8" ht="12" customHeight="1" hidden="1">
      <c r="A542" s="83">
        <v>2861</v>
      </c>
      <c r="B542" s="103" t="s">
        <v>160</v>
      </c>
      <c r="C542" s="160">
        <v>6</v>
      </c>
      <c r="D542" s="161">
        <v>1</v>
      </c>
      <c r="E542" s="79" t="s">
        <v>460</v>
      </c>
      <c r="F542" s="437"/>
      <c r="G542" s="438"/>
      <c r="H542" s="436"/>
    </row>
    <row r="543" spans="1:8" ht="17.25" hidden="1">
      <c r="A543" s="83"/>
      <c r="B543" s="91"/>
      <c r="C543" s="160"/>
      <c r="D543" s="161"/>
      <c r="E543" s="106" t="s">
        <v>632</v>
      </c>
      <c r="F543" s="437"/>
      <c r="G543" s="438"/>
      <c r="H543" s="436"/>
    </row>
    <row r="544" spans="1:8" ht="40.5" hidden="1">
      <c r="A544" s="83"/>
      <c r="B544" s="91"/>
      <c r="C544" s="160"/>
      <c r="D544" s="161"/>
      <c r="E544" s="79" t="s">
        <v>477</v>
      </c>
      <c r="F544" s="437"/>
      <c r="G544" s="438"/>
      <c r="H544" s="436"/>
    </row>
    <row r="545" spans="1:8" ht="17.25" hidden="1">
      <c r="A545" s="83"/>
      <c r="B545" s="91"/>
      <c r="C545" s="160"/>
      <c r="D545" s="161"/>
      <c r="E545" s="79" t="s">
        <v>82</v>
      </c>
      <c r="F545" s="437"/>
      <c r="G545" s="438"/>
      <c r="H545" s="436"/>
    </row>
    <row r="546" spans="1:8" s="77" customFormat="1" ht="44.25" customHeight="1">
      <c r="A546" s="99">
        <v>2900</v>
      </c>
      <c r="B546" s="101" t="s">
        <v>161</v>
      </c>
      <c r="C546" s="158">
        <v>0</v>
      </c>
      <c r="D546" s="159">
        <v>0</v>
      </c>
      <c r="E546" s="102" t="s">
        <v>90</v>
      </c>
      <c r="F546" s="539">
        <f>+G546+H546</f>
        <v>174000</v>
      </c>
      <c r="G546" s="540">
        <f>+G548+G588</f>
        <v>173000</v>
      </c>
      <c r="H546" s="541">
        <f>+H550+H590</f>
        <v>1000</v>
      </c>
    </row>
    <row r="547" spans="1:8" ht="11.25" customHeight="1">
      <c r="A547" s="78"/>
      <c r="B547" s="73"/>
      <c r="C547" s="156"/>
      <c r="D547" s="157"/>
      <c r="E547" s="79" t="s">
        <v>458</v>
      </c>
      <c r="F547" s="532"/>
      <c r="G547" s="533"/>
      <c r="H547" s="534"/>
    </row>
    <row r="548" spans="1:8" ht="27">
      <c r="A548" s="83">
        <v>2910</v>
      </c>
      <c r="B548" s="101" t="s">
        <v>161</v>
      </c>
      <c r="C548" s="158">
        <v>1</v>
      </c>
      <c r="D548" s="159">
        <v>0</v>
      </c>
      <c r="E548" s="86" t="s">
        <v>633</v>
      </c>
      <c r="F548" s="517">
        <f>+G548+H548</f>
        <v>89000</v>
      </c>
      <c r="G548" s="518">
        <f>+G550</f>
        <v>89000</v>
      </c>
      <c r="H548" s="436"/>
    </row>
    <row r="549" spans="1:8" s="90" customFormat="1" ht="21.75" customHeight="1">
      <c r="A549" s="83"/>
      <c r="B549" s="73"/>
      <c r="C549" s="158"/>
      <c r="D549" s="159"/>
      <c r="E549" s="79" t="s">
        <v>460</v>
      </c>
      <c r="F549" s="519"/>
      <c r="G549" s="520"/>
      <c r="H549" s="524"/>
    </row>
    <row r="550" spans="1:8" ht="17.25">
      <c r="A550" s="83">
        <v>2911</v>
      </c>
      <c r="B550" s="103" t="s">
        <v>161</v>
      </c>
      <c r="C550" s="160">
        <v>1</v>
      </c>
      <c r="D550" s="161">
        <v>1</v>
      </c>
      <c r="E550" s="79" t="s">
        <v>634</v>
      </c>
      <c r="F550" s="517">
        <f>+G550+H550</f>
        <v>89500</v>
      </c>
      <c r="G550" s="518">
        <f>+G552</f>
        <v>89000</v>
      </c>
      <c r="H550" s="535">
        <f>+H553</f>
        <v>500</v>
      </c>
    </row>
    <row r="551" spans="1:8" ht="40.5">
      <c r="A551" s="83"/>
      <c r="B551" s="91"/>
      <c r="C551" s="160"/>
      <c r="D551" s="161"/>
      <c r="E551" s="79" t="s">
        <v>477</v>
      </c>
      <c r="F551" s="437"/>
      <c r="G551" s="438"/>
      <c r="H551" s="436"/>
    </row>
    <row r="552" spans="1:8" ht="27">
      <c r="A552" s="83"/>
      <c r="B552" s="91"/>
      <c r="C552" s="160"/>
      <c r="D552" s="161"/>
      <c r="E552" s="426" t="s">
        <v>824</v>
      </c>
      <c r="F552" s="437">
        <f>+G552</f>
        <v>89000</v>
      </c>
      <c r="G552" s="438">
        <v>89000</v>
      </c>
      <c r="H552" s="436"/>
    </row>
    <row r="553" spans="1:8" ht="17.25">
      <c r="A553" s="83"/>
      <c r="B553" s="91"/>
      <c r="C553" s="160"/>
      <c r="D553" s="161"/>
      <c r="E553" s="426" t="s">
        <v>778</v>
      </c>
      <c r="F553" s="437">
        <f>+H553</f>
        <v>500</v>
      </c>
      <c r="G553" s="438"/>
      <c r="H553" s="436">
        <v>500</v>
      </c>
    </row>
    <row r="554" spans="1:8" ht="17.25" hidden="1">
      <c r="A554" s="83">
        <v>2912</v>
      </c>
      <c r="B554" s="103" t="s">
        <v>161</v>
      </c>
      <c r="C554" s="160">
        <v>1</v>
      </c>
      <c r="D554" s="161">
        <v>2</v>
      </c>
      <c r="E554" s="79" t="s">
        <v>635</v>
      </c>
      <c r="F554" s="437"/>
      <c r="G554" s="438"/>
      <c r="H554" s="436"/>
    </row>
    <row r="555" spans="1:8" ht="40.5" hidden="1">
      <c r="A555" s="83"/>
      <c r="B555" s="91"/>
      <c r="C555" s="160"/>
      <c r="D555" s="161"/>
      <c r="E555" s="79" t="s">
        <v>477</v>
      </c>
      <c r="F555" s="437"/>
      <c r="G555" s="438"/>
      <c r="H555" s="436"/>
    </row>
    <row r="556" spans="1:8" ht="17.25" hidden="1">
      <c r="A556" s="83"/>
      <c r="B556" s="91"/>
      <c r="C556" s="160"/>
      <c r="D556" s="161"/>
      <c r="E556" s="79" t="s">
        <v>82</v>
      </c>
      <c r="F556" s="437"/>
      <c r="G556" s="438"/>
      <c r="H556" s="436"/>
    </row>
    <row r="557" spans="1:8" ht="17.25" hidden="1">
      <c r="A557" s="83"/>
      <c r="B557" s="91"/>
      <c r="C557" s="160"/>
      <c r="D557" s="161"/>
      <c r="E557" s="79" t="s">
        <v>82</v>
      </c>
      <c r="F557" s="437"/>
      <c r="G557" s="438"/>
      <c r="H557" s="436"/>
    </row>
    <row r="558" spans="1:8" ht="17.25" hidden="1">
      <c r="A558" s="83">
        <v>2920</v>
      </c>
      <c r="B558" s="101" t="s">
        <v>161</v>
      </c>
      <c r="C558" s="158">
        <v>2</v>
      </c>
      <c r="D558" s="159">
        <v>0</v>
      </c>
      <c r="E558" s="86" t="s">
        <v>636</v>
      </c>
      <c r="F558" s="437"/>
      <c r="G558" s="438"/>
      <c r="H558" s="436"/>
    </row>
    <row r="559" spans="1:8" s="90" customFormat="1" ht="10.5" customHeight="1" hidden="1">
      <c r="A559" s="83"/>
      <c r="B559" s="73"/>
      <c r="C559" s="158"/>
      <c r="D559" s="159"/>
      <c r="E559" s="79" t="s">
        <v>460</v>
      </c>
      <c r="F559" s="519"/>
      <c r="G559" s="520"/>
      <c r="H559" s="524"/>
    </row>
    <row r="560" spans="1:8" ht="17.25" hidden="1">
      <c r="A560" s="83">
        <v>2921</v>
      </c>
      <c r="B560" s="103" t="s">
        <v>161</v>
      </c>
      <c r="C560" s="160">
        <v>2</v>
      </c>
      <c r="D560" s="161">
        <v>1</v>
      </c>
      <c r="E560" s="79" t="s">
        <v>637</v>
      </c>
      <c r="F560" s="437"/>
      <c r="G560" s="438"/>
      <c r="H560" s="436"/>
    </row>
    <row r="561" spans="1:8" ht="40.5" hidden="1">
      <c r="A561" s="83"/>
      <c r="B561" s="91"/>
      <c r="C561" s="160"/>
      <c r="D561" s="161"/>
      <c r="E561" s="79" t="s">
        <v>477</v>
      </c>
      <c r="F561" s="437"/>
      <c r="G561" s="438"/>
      <c r="H561" s="436"/>
    </row>
    <row r="562" spans="1:8" ht="17.25" hidden="1">
      <c r="A562" s="83"/>
      <c r="B562" s="91"/>
      <c r="C562" s="160"/>
      <c r="D562" s="161"/>
      <c r="E562" s="79" t="s">
        <v>82</v>
      </c>
      <c r="F562" s="437"/>
      <c r="G562" s="438"/>
      <c r="H562" s="436"/>
    </row>
    <row r="563" spans="1:8" ht="17.25" hidden="1">
      <c r="A563" s="83"/>
      <c r="B563" s="91"/>
      <c r="C563" s="160"/>
      <c r="D563" s="161"/>
      <c r="E563" s="79" t="s">
        <v>82</v>
      </c>
      <c r="F563" s="437"/>
      <c r="G563" s="438"/>
      <c r="H563" s="436"/>
    </row>
    <row r="564" spans="1:8" ht="17.25" hidden="1">
      <c r="A564" s="83">
        <v>2922</v>
      </c>
      <c r="B564" s="103" t="s">
        <v>161</v>
      </c>
      <c r="C564" s="160">
        <v>2</v>
      </c>
      <c r="D564" s="161">
        <v>2</v>
      </c>
      <c r="E564" s="79" t="s">
        <v>638</v>
      </c>
      <c r="F564" s="437"/>
      <c r="G564" s="438"/>
      <c r="H564" s="436"/>
    </row>
    <row r="565" spans="1:8" ht="40.5" hidden="1">
      <c r="A565" s="83"/>
      <c r="B565" s="91"/>
      <c r="C565" s="160"/>
      <c r="D565" s="161"/>
      <c r="E565" s="79" t="s">
        <v>477</v>
      </c>
      <c r="F565" s="437"/>
      <c r="G565" s="438"/>
      <c r="H565" s="436"/>
    </row>
    <row r="566" spans="1:8" ht="17.25" hidden="1">
      <c r="A566" s="83"/>
      <c r="B566" s="91"/>
      <c r="C566" s="160"/>
      <c r="D566" s="161"/>
      <c r="E566" s="79" t="s">
        <v>82</v>
      </c>
      <c r="F566" s="437"/>
      <c r="G566" s="438"/>
      <c r="H566" s="436"/>
    </row>
    <row r="567" spans="1:8" ht="17.25" hidden="1">
      <c r="A567" s="83"/>
      <c r="B567" s="91"/>
      <c r="C567" s="160"/>
      <c r="D567" s="161"/>
      <c r="E567" s="79" t="s">
        <v>82</v>
      </c>
      <c r="F567" s="437"/>
      <c r="G567" s="438"/>
      <c r="H567" s="436"/>
    </row>
    <row r="568" spans="1:8" ht="27" hidden="1">
      <c r="A568" s="83">
        <v>2930</v>
      </c>
      <c r="B568" s="101" t="s">
        <v>161</v>
      </c>
      <c r="C568" s="158">
        <v>3</v>
      </c>
      <c r="D568" s="159">
        <v>0</v>
      </c>
      <c r="E568" s="86" t="s">
        <v>639</v>
      </c>
      <c r="F568" s="437"/>
      <c r="G568" s="438"/>
      <c r="H568" s="436"/>
    </row>
    <row r="569" spans="1:8" s="90" customFormat="1" ht="10.5" customHeight="1" hidden="1">
      <c r="A569" s="83"/>
      <c r="B569" s="73"/>
      <c r="C569" s="158"/>
      <c r="D569" s="159"/>
      <c r="E569" s="79" t="s">
        <v>460</v>
      </c>
      <c r="F569" s="519"/>
      <c r="G569" s="520"/>
      <c r="H569" s="524"/>
    </row>
    <row r="570" spans="1:8" ht="27" hidden="1">
      <c r="A570" s="83">
        <v>2931</v>
      </c>
      <c r="B570" s="103" t="s">
        <v>161</v>
      </c>
      <c r="C570" s="160">
        <v>3</v>
      </c>
      <c r="D570" s="161">
        <v>1</v>
      </c>
      <c r="E570" s="79" t="s">
        <v>640</v>
      </c>
      <c r="F570" s="437"/>
      <c r="G570" s="438"/>
      <c r="H570" s="436"/>
    </row>
    <row r="571" spans="1:8" ht="40.5" hidden="1">
      <c r="A571" s="83"/>
      <c r="B571" s="91"/>
      <c r="C571" s="160"/>
      <c r="D571" s="161"/>
      <c r="E571" s="79" t="s">
        <v>477</v>
      </c>
      <c r="F571" s="437"/>
      <c r="G571" s="438"/>
      <c r="H571" s="436"/>
    </row>
    <row r="572" spans="1:8" ht="17.25" hidden="1">
      <c r="A572" s="83"/>
      <c r="B572" s="91"/>
      <c r="C572" s="160"/>
      <c r="D572" s="161"/>
      <c r="E572" s="79" t="s">
        <v>82</v>
      </c>
      <c r="F572" s="437"/>
      <c r="G572" s="438"/>
      <c r="H572" s="436"/>
    </row>
    <row r="573" spans="1:8" ht="17.25" hidden="1">
      <c r="A573" s="83"/>
      <c r="B573" s="91"/>
      <c r="C573" s="160"/>
      <c r="D573" s="161"/>
      <c r="E573" s="79" t="s">
        <v>82</v>
      </c>
      <c r="F573" s="437"/>
      <c r="G573" s="438"/>
      <c r="H573" s="436"/>
    </row>
    <row r="574" spans="1:8" ht="17.25" hidden="1">
      <c r="A574" s="83">
        <v>2932</v>
      </c>
      <c r="B574" s="103" t="s">
        <v>161</v>
      </c>
      <c r="C574" s="160">
        <v>3</v>
      </c>
      <c r="D574" s="161">
        <v>2</v>
      </c>
      <c r="E574" s="79" t="s">
        <v>641</v>
      </c>
      <c r="F574" s="437"/>
      <c r="G574" s="438"/>
      <c r="H574" s="436"/>
    </row>
    <row r="575" spans="1:8" ht="40.5" hidden="1">
      <c r="A575" s="83"/>
      <c r="B575" s="91"/>
      <c r="C575" s="160"/>
      <c r="D575" s="161"/>
      <c r="E575" s="79" t="s">
        <v>477</v>
      </c>
      <c r="F575" s="437"/>
      <c r="G575" s="438"/>
      <c r="H575" s="436"/>
    </row>
    <row r="576" spans="1:8" ht="17.25" hidden="1">
      <c r="A576" s="83"/>
      <c r="B576" s="91"/>
      <c r="C576" s="160"/>
      <c r="D576" s="161"/>
      <c r="E576" s="79" t="s">
        <v>82</v>
      </c>
      <c r="F576" s="437"/>
      <c r="G576" s="438"/>
      <c r="H576" s="436"/>
    </row>
    <row r="577" spans="1:8" ht="17.25" hidden="1">
      <c r="A577" s="83"/>
      <c r="B577" s="91"/>
      <c r="C577" s="160"/>
      <c r="D577" s="161"/>
      <c r="E577" s="79" t="s">
        <v>82</v>
      </c>
      <c r="F577" s="437"/>
      <c r="G577" s="438"/>
      <c r="H577" s="436"/>
    </row>
    <row r="578" spans="1:8" ht="17.25" hidden="1">
      <c r="A578" s="83">
        <v>2940</v>
      </c>
      <c r="B578" s="101" t="s">
        <v>161</v>
      </c>
      <c r="C578" s="158">
        <v>4</v>
      </c>
      <c r="D578" s="159">
        <v>0</v>
      </c>
      <c r="E578" s="86" t="s">
        <v>642</v>
      </c>
      <c r="F578" s="437"/>
      <c r="G578" s="438"/>
      <c r="H578" s="436"/>
    </row>
    <row r="579" spans="1:8" s="90" customFormat="1" ht="10.5" customHeight="1" hidden="1">
      <c r="A579" s="83"/>
      <c r="B579" s="73"/>
      <c r="C579" s="158"/>
      <c r="D579" s="159"/>
      <c r="E579" s="79" t="s">
        <v>460</v>
      </c>
      <c r="F579" s="519"/>
      <c r="G579" s="520"/>
      <c r="H579" s="524"/>
    </row>
    <row r="580" spans="1:8" ht="17.25" hidden="1">
      <c r="A580" s="83">
        <v>2941</v>
      </c>
      <c r="B580" s="103" t="s">
        <v>161</v>
      </c>
      <c r="C580" s="160">
        <v>4</v>
      </c>
      <c r="D580" s="161">
        <v>1</v>
      </c>
      <c r="E580" s="79" t="s">
        <v>643</v>
      </c>
      <c r="F580" s="437"/>
      <c r="G580" s="438"/>
      <c r="H580" s="436"/>
    </row>
    <row r="581" spans="1:8" ht="40.5" hidden="1">
      <c r="A581" s="83"/>
      <c r="B581" s="91"/>
      <c r="C581" s="160"/>
      <c r="D581" s="161"/>
      <c r="E581" s="79" t="s">
        <v>477</v>
      </c>
      <c r="F581" s="437"/>
      <c r="G581" s="438"/>
      <c r="H581" s="436"/>
    </row>
    <row r="582" spans="1:8" ht="17.25" hidden="1">
      <c r="A582" s="83"/>
      <c r="B582" s="91"/>
      <c r="C582" s="160"/>
      <c r="D582" s="161"/>
      <c r="E582" s="79" t="s">
        <v>82</v>
      </c>
      <c r="F582" s="437"/>
      <c r="G582" s="438"/>
      <c r="H582" s="436"/>
    </row>
    <row r="583" spans="1:8" ht="17.25" hidden="1">
      <c r="A583" s="83"/>
      <c r="B583" s="91"/>
      <c r="C583" s="160"/>
      <c r="D583" s="161"/>
      <c r="E583" s="79" t="s">
        <v>82</v>
      </c>
      <c r="F583" s="437"/>
      <c r="G583" s="438"/>
      <c r="H583" s="436"/>
    </row>
    <row r="584" spans="1:8" ht="17.25" hidden="1">
      <c r="A584" s="83">
        <v>2942</v>
      </c>
      <c r="B584" s="103" t="s">
        <v>161</v>
      </c>
      <c r="C584" s="160">
        <v>4</v>
      </c>
      <c r="D584" s="161">
        <v>2</v>
      </c>
      <c r="E584" s="79" t="s">
        <v>644</v>
      </c>
      <c r="F584" s="437"/>
      <c r="G584" s="438"/>
      <c r="H584" s="436"/>
    </row>
    <row r="585" spans="1:8" ht="40.5" hidden="1">
      <c r="A585" s="83"/>
      <c r="B585" s="91"/>
      <c r="C585" s="160"/>
      <c r="D585" s="161"/>
      <c r="E585" s="79" t="s">
        <v>477</v>
      </c>
      <c r="F585" s="437"/>
      <c r="G585" s="438"/>
      <c r="H585" s="436"/>
    </row>
    <row r="586" spans="1:8" ht="17.25" hidden="1">
      <c r="A586" s="83"/>
      <c r="B586" s="91"/>
      <c r="C586" s="160"/>
      <c r="D586" s="161"/>
      <c r="E586" s="79" t="s">
        <v>82</v>
      </c>
      <c r="F586" s="437"/>
      <c r="G586" s="438"/>
      <c r="H586" s="436"/>
    </row>
    <row r="587" spans="1:8" ht="17.25" hidden="1">
      <c r="A587" s="83"/>
      <c r="B587" s="91"/>
      <c r="C587" s="160"/>
      <c r="D587" s="161"/>
      <c r="E587" s="86" t="s">
        <v>645</v>
      </c>
      <c r="F587" s="437"/>
      <c r="G587" s="438"/>
      <c r="H587" s="436"/>
    </row>
    <row r="588" spans="1:8" s="5" customFormat="1" ht="17.25">
      <c r="A588" s="83">
        <v>2950</v>
      </c>
      <c r="B588" s="101" t="s">
        <v>161</v>
      </c>
      <c r="C588" s="158">
        <v>5</v>
      </c>
      <c r="D588" s="159">
        <v>0</v>
      </c>
      <c r="E588" s="86" t="s">
        <v>645</v>
      </c>
      <c r="F588" s="430">
        <f>+G588+H588</f>
        <v>84000</v>
      </c>
      <c r="G588" s="439">
        <f>+G590</f>
        <v>84000</v>
      </c>
      <c r="H588" s="96"/>
    </row>
    <row r="589" spans="1:8" s="6" customFormat="1" ht="17.25">
      <c r="A589" s="83"/>
      <c r="B589" s="73"/>
      <c r="C589" s="158"/>
      <c r="D589" s="159"/>
      <c r="E589" s="79" t="s">
        <v>460</v>
      </c>
      <c r="F589" s="87"/>
      <c r="G589" s="88"/>
      <c r="H589" s="89"/>
    </row>
    <row r="590" spans="1:8" s="5" customFormat="1" ht="17.25">
      <c r="A590" s="83">
        <v>2951</v>
      </c>
      <c r="B590" s="103" t="s">
        <v>161</v>
      </c>
      <c r="C590" s="160">
        <v>5</v>
      </c>
      <c r="D590" s="161">
        <v>1</v>
      </c>
      <c r="E590" s="79" t="s">
        <v>646</v>
      </c>
      <c r="F590" s="430">
        <f>+G590+H590</f>
        <v>84500</v>
      </c>
      <c r="G590" s="439">
        <f>+G592</f>
        <v>84000</v>
      </c>
      <c r="H590" s="432">
        <f>+H593</f>
        <v>500</v>
      </c>
    </row>
    <row r="591" spans="1:8" s="5" customFormat="1" ht="40.5">
      <c r="A591" s="83"/>
      <c r="B591" s="91"/>
      <c r="C591" s="160"/>
      <c r="D591" s="161"/>
      <c r="E591" s="79" t="s">
        <v>477</v>
      </c>
      <c r="F591" s="94"/>
      <c r="G591" s="95"/>
      <c r="H591" s="96"/>
    </row>
    <row r="592" spans="1:8" ht="27">
      <c r="A592" s="83"/>
      <c r="B592" s="91"/>
      <c r="C592" s="160"/>
      <c r="D592" s="161"/>
      <c r="E592" s="426" t="s">
        <v>824</v>
      </c>
      <c r="F592" s="437">
        <f>+G592</f>
        <v>84000</v>
      </c>
      <c r="G592" s="438">
        <v>84000</v>
      </c>
      <c r="H592" s="436"/>
    </row>
    <row r="593" spans="1:8" ht="17.25">
      <c r="A593" s="83"/>
      <c r="B593" s="91"/>
      <c r="C593" s="160"/>
      <c r="D593" s="161"/>
      <c r="E593" s="426" t="s">
        <v>778</v>
      </c>
      <c r="F593" s="437">
        <f>+H593</f>
        <v>500</v>
      </c>
      <c r="G593" s="438"/>
      <c r="H593" s="436">
        <v>500</v>
      </c>
    </row>
    <row r="594" spans="1:8" ht="17.25">
      <c r="A594" s="83">
        <v>2952</v>
      </c>
      <c r="B594" s="103" t="s">
        <v>161</v>
      </c>
      <c r="C594" s="160">
        <v>5</v>
      </c>
      <c r="D594" s="161">
        <v>2</v>
      </c>
      <c r="E594" s="79" t="s">
        <v>647</v>
      </c>
      <c r="F594" s="437"/>
      <c r="G594" s="438"/>
      <c r="H594" s="436"/>
    </row>
    <row r="595" spans="1:8" ht="40.5" hidden="1">
      <c r="A595" s="83"/>
      <c r="B595" s="91"/>
      <c r="C595" s="160"/>
      <c r="D595" s="161"/>
      <c r="E595" s="79" t="s">
        <v>477</v>
      </c>
      <c r="F595" s="437"/>
      <c r="G595" s="438"/>
      <c r="H595" s="436"/>
    </row>
    <row r="596" spans="1:8" ht="17.25" hidden="1">
      <c r="A596" s="83"/>
      <c r="B596" s="91"/>
      <c r="C596" s="160"/>
      <c r="D596" s="161"/>
      <c r="E596" s="79" t="s">
        <v>82</v>
      </c>
      <c r="F596" s="437"/>
      <c r="G596" s="438"/>
      <c r="H596" s="436"/>
    </row>
    <row r="597" spans="1:8" ht="17.25" hidden="1">
      <c r="A597" s="83"/>
      <c r="B597" s="91"/>
      <c r="C597" s="160"/>
      <c r="D597" s="161"/>
      <c r="E597" s="79" t="s">
        <v>82</v>
      </c>
      <c r="F597" s="437"/>
      <c r="G597" s="438"/>
      <c r="H597" s="436"/>
    </row>
    <row r="598" spans="1:8" ht="17.25" hidden="1">
      <c r="A598" s="83">
        <v>2960</v>
      </c>
      <c r="B598" s="101" t="s">
        <v>161</v>
      </c>
      <c r="C598" s="158">
        <v>6</v>
      </c>
      <c r="D598" s="159">
        <v>0</v>
      </c>
      <c r="E598" s="86" t="s">
        <v>648</v>
      </c>
      <c r="F598" s="437"/>
      <c r="G598" s="438"/>
      <c r="H598" s="436"/>
    </row>
    <row r="599" spans="1:8" s="90" customFormat="1" ht="10.5" customHeight="1" hidden="1">
      <c r="A599" s="83"/>
      <c r="B599" s="73"/>
      <c r="C599" s="158"/>
      <c r="D599" s="159"/>
      <c r="E599" s="79" t="s">
        <v>460</v>
      </c>
      <c r="F599" s="519"/>
      <c r="G599" s="520"/>
      <c r="H599" s="524"/>
    </row>
    <row r="600" spans="1:8" ht="17.25" hidden="1">
      <c r="A600" s="83">
        <v>2961</v>
      </c>
      <c r="B600" s="103" t="s">
        <v>161</v>
      </c>
      <c r="C600" s="160">
        <v>6</v>
      </c>
      <c r="D600" s="161">
        <v>1</v>
      </c>
      <c r="E600" s="79" t="s">
        <v>648</v>
      </c>
      <c r="F600" s="437"/>
      <c r="G600" s="438"/>
      <c r="H600" s="436"/>
    </row>
    <row r="601" spans="1:8" ht="40.5" hidden="1">
      <c r="A601" s="83"/>
      <c r="B601" s="91"/>
      <c r="C601" s="160"/>
      <c r="D601" s="161"/>
      <c r="E601" s="79" t="s">
        <v>477</v>
      </c>
      <c r="F601" s="437"/>
      <c r="G601" s="438"/>
      <c r="H601" s="436"/>
    </row>
    <row r="602" spans="1:8" ht="17.25" hidden="1">
      <c r="A602" s="83"/>
      <c r="B602" s="91"/>
      <c r="C602" s="160"/>
      <c r="D602" s="161"/>
      <c r="E602" s="79" t="s">
        <v>82</v>
      </c>
      <c r="F602" s="437"/>
      <c r="G602" s="438"/>
      <c r="H602" s="436"/>
    </row>
    <row r="603" spans="1:8" ht="17.25" hidden="1">
      <c r="A603" s="83"/>
      <c r="B603" s="91"/>
      <c r="C603" s="160"/>
      <c r="D603" s="161"/>
      <c r="E603" s="79" t="s">
        <v>82</v>
      </c>
      <c r="F603" s="437"/>
      <c r="G603" s="438"/>
      <c r="H603" s="436"/>
    </row>
    <row r="604" spans="1:8" ht="27" hidden="1">
      <c r="A604" s="83">
        <v>2970</v>
      </c>
      <c r="B604" s="101" t="s">
        <v>161</v>
      </c>
      <c r="C604" s="158">
        <v>7</v>
      </c>
      <c r="D604" s="159">
        <v>0</v>
      </c>
      <c r="E604" s="86" t="s">
        <v>649</v>
      </c>
      <c r="F604" s="437"/>
      <c r="G604" s="438"/>
      <c r="H604" s="436"/>
    </row>
    <row r="605" spans="1:8" s="90" customFormat="1" ht="10.5" customHeight="1" hidden="1">
      <c r="A605" s="83"/>
      <c r="B605" s="73"/>
      <c r="C605" s="158"/>
      <c r="D605" s="159"/>
      <c r="E605" s="79" t="s">
        <v>460</v>
      </c>
      <c r="F605" s="519"/>
      <c r="G605" s="520"/>
      <c r="H605" s="524"/>
    </row>
    <row r="606" spans="1:8" ht="27" hidden="1">
      <c r="A606" s="83">
        <v>2971</v>
      </c>
      <c r="B606" s="103" t="s">
        <v>161</v>
      </c>
      <c r="C606" s="160">
        <v>7</v>
      </c>
      <c r="D606" s="161">
        <v>1</v>
      </c>
      <c r="E606" s="79" t="s">
        <v>649</v>
      </c>
      <c r="F606" s="437"/>
      <c r="G606" s="438"/>
      <c r="H606" s="436"/>
    </row>
    <row r="607" spans="1:8" ht="40.5" hidden="1">
      <c r="A607" s="83"/>
      <c r="B607" s="91"/>
      <c r="C607" s="160"/>
      <c r="D607" s="161"/>
      <c r="E607" s="79" t="s">
        <v>477</v>
      </c>
      <c r="F607" s="437"/>
      <c r="G607" s="438"/>
      <c r="H607" s="436"/>
    </row>
    <row r="608" spans="1:8" ht="17.25" hidden="1">
      <c r="A608" s="83"/>
      <c r="B608" s="91"/>
      <c r="C608" s="160"/>
      <c r="D608" s="161"/>
      <c r="E608" s="79" t="s">
        <v>82</v>
      </c>
      <c r="F608" s="437"/>
      <c r="G608" s="438"/>
      <c r="H608" s="436"/>
    </row>
    <row r="609" spans="1:8" ht="17.25" hidden="1">
      <c r="A609" s="83"/>
      <c r="B609" s="91"/>
      <c r="C609" s="160"/>
      <c r="D609" s="161"/>
      <c r="E609" s="79" t="s">
        <v>82</v>
      </c>
      <c r="F609" s="437"/>
      <c r="G609" s="438"/>
      <c r="H609" s="436"/>
    </row>
    <row r="610" spans="1:8" ht="17.25" hidden="1">
      <c r="A610" s="83">
        <v>2980</v>
      </c>
      <c r="B610" s="101" t="s">
        <v>161</v>
      </c>
      <c r="C610" s="158">
        <v>8</v>
      </c>
      <c r="D610" s="159">
        <v>0</v>
      </c>
      <c r="E610" s="86" t="s">
        <v>650</v>
      </c>
      <c r="F610" s="437"/>
      <c r="G610" s="438"/>
      <c r="H610" s="436"/>
    </row>
    <row r="611" spans="1:8" s="90" customFormat="1" ht="10.5" customHeight="1" hidden="1">
      <c r="A611" s="83"/>
      <c r="B611" s="73"/>
      <c r="C611" s="158"/>
      <c r="D611" s="159"/>
      <c r="E611" s="79" t="s">
        <v>460</v>
      </c>
      <c r="F611" s="519"/>
      <c r="G611" s="520"/>
      <c r="H611" s="524"/>
    </row>
    <row r="612" spans="1:8" ht="17.25" hidden="1">
      <c r="A612" s="83">
        <v>2981</v>
      </c>
      <c r="B612" s="103" t="s">
        <v>161</v>
      </c>
      <c r="C612" s="160">
        <v>8</v>
      </c>
      <c r="D612" s="161">
        <v>1</v>
      </c>
      <c r="E612" s="79" t="s">
        <v>650</v>
      </c>
      <c r="F612" s="437"/>
      <c r="G612" s="438"/>
      <c r="H612" s="436"/>
    </row>
    <row r="613" spans="1:8" ht="40.5" hidden="1">
      <c r="A613" s="83"/>
      <c r="B613" s="91"/>
      <c r="C613" s="160"/>
      <c r="D613" s="161"/>
      <c r="E613" s="79" t="s">
        <v>477</v>
      </c>
      <c r="F613" s="437"/>
      <c r="G613" s="438"/>
      <c r="H613" s="436"/>
    </row>
    <row r="614" spans="1:8" ht="17.25" hidden="1">
      <c r="A614" s="83"/>
      <c r="B614" s="91"/>
      <c r="C614" s="160"/>
      <c r="D614" s="161"/>
      <c r="E614" s="79" t="s">
        <v>82</v>
      </c>
      <c r="F614" s="437"/>
      <c r="G614" s="438"/>
      <c r="H614" s="436"/>
    </row>
    <row r="615" spans="1:8" ht="17.25" hidden="1">
      <c r="A615" s="83"/>
      <c r="B615" s="91"/>
      <c r="C615" s="160"/>
      <c r="D615" s="161"/>
      <c r="E615" s="79" t="s">
        <v>82</v>
      </c>
      <c r="F615" s="437"/>
      <c r="G615" s="438"/>
      <c r="H615" s="436"/>
    </row>
    <row r="616" spans="1:8" s="45" customFormat="1" ht="42" customHeight="1">
      <c r="A616" s="99">
        <v>3000</v>
      </c>
      <c r="B616" s="101" t="s">
        <v>162</v>
      </c>
      <c r="C616" s="158">
        <v>0</v>
      </c>
      <c r="D616" s="159">
        <v>0</v>
      </c>
      <c r="E616" s="102" t="s">
        <v>91</v>
      </c>
      <c r="F616" s="446">
        <f>+G616+H616</f>
        <v>3000</v>
      </c>
      <c r="G616" s="546">
        <f>+G655</f>
        <v>3000</v>
      </c>
      <c r="H616" s="100"/>
    </row>
    <row r="617" spans="1:8" s="5" customFormat="1" ht="11.25" customHeight="1" hidden="1">
      <c r="A617" s="78"/>
      <c r="B617" s="73"/>
      <c r="C617" s="156"/>
      <c r="D617" s="157"/>
      <c r="E617" s="79" t="s">
        <v>458</v>
      </c>
      <c r="F617" s="447"/>
      <c r="G617" s="448"/>
      <c r="H617" s="82"/>
    </row>
    <row r="618" spans="1:8" s="5" customFormat="1" ht="17.25" hidden="1">
      <c r="A618" s="83">
        <v>3010</v>
      </c>
      <c r="B618" s="101" t="s">
        <v>162</v>
      </c>
      <c r="C618" s="158">
        <v>1</v>
      </c>
      <c r="D618" s="159">
        <v>0</v>
      </c>
      <c r="E618" s="86" t="s">
        <v>685</v>
      </c>
      <c r="F618" s="547"/>
      <c r="G618" s="431"/>
      <c r="H618" s="96"/>
    </row>
    <row r="619" spans="1:8" s="6" customFormat="1" ht="10.5" customHeight="1" hidden="1">
      <c r="A619" s="83"/>
      <c r="B619" s="73"/>
      <c r="C619" s="158"/>
      <c r="D619" s="159"/>
      <c r="E619" s="79" t="s">
        <v>460</v>
      </c>
      <c r="F619" s="87"/>
      <c r="G619" s="88"/>
      <c r="H619" s="89"/>
    </row>
    <row r="620" spans="1:8" s="5" customFormat="1" ht="17.25" hidden="1">
      <c r="A620" s="83">
        <v>3011</v>
      </c>
      <c r="B620" s="103" t="s">
        <v>162</v>
      </c>
      <c r="C620" s="160">
        <v>1</v>
      </c>
      <c r="D620" s="161">
        <v>1</v>
      </c>
      <c r="E620" s="79" t="s">
        <v>686</v>
      </c>
      <c r="F620" s="547"/>
      <c r="G620" s="431"/>
      <c r="H620" s="96"/>
    </row>
    <row r="621" spans="1:8" s="5" customFormat="1" ht="40.5" hidden="1">
      <c r="A621" s="83"/>
      <c r="B621" s="91"/>
      <c r="C621" s="160"/>
      <c r="D621" s="161"/>
      <c r="E621" s="79" t="s">
        <v>477</v>
      </c>
      <c r="F621" s="547"/>
      <c r="G621" s="431"/>
      <c r="H621" s="96"/>
    </row>
    <row r="622" spans="1:8" s="5" customFormat="1" ht="17.25" hidden="1">
      <c r="A622" s="83"/>
      <c r="B622" s="91"/>
      <c r="C622" s="160"/>
      <c r="D622" s="161"/>
      <c r="E622" s="79" t="s">
        <v>82</v>
      </c>
      <c r="F622" s="547"/>
      <c r="G622" s="431"/>
      <c r="H622" s="96"/>
    </row>
    <row r="623" spans="1:8" s="5" customFormat="1" ht="17.25" hidden="1">
      <c r="A623" s="83"/>
      <c r="B623" s="91"/>
      <c r="C623" s="160"/>
      <c r="D623" s="161"/>
      <c r="E623" s="79" t="s">
        <v>82</v>
      </c>
      <c r="F623" s="547"/>
      <c r="G623" s="431"/>
      <c r="H623" s="96"/>
    </row>
    <row r="624" spans="1:8" s="5" customFormat="1" ht="17.25" hidden="1">
      <c r="A624" s="83">
        <v>3012</v>
      </c>
      <c r="B624" s="103" t="s">
        <v>162</v>
      </c>
      <c r="C624" s="160">
        <v>1</v>
      </c>
      <c r="D624" s="161">
        <v>2</v>
      </c>
      <c r="E624" s="79" t="s">
        <v>687</v>
      </c>
      <c r="F624" s="547"/>
      <c r="G624" s="431"/>
      <c r="H624" s="96"/>
    </row>
    <row r="625" spans="1:8" s="5" customFormat="1" ht="40.5" hidden="1">
      <c r="A625" s="83"/>
      <c r="B625" s="91"/>
      <c r="C625" s="160"/>
      <c r="D625" s="161"/>
      <c r="E625" s="79" t="s">
        <v>477</v>
      </c>
      <c r="F625" s="547"/>
      <c r="G625" s="431"/>
      <c r="H625" s="96"/>
    </row>
    <row r="626" spans="1:8" s="5" customFormat="1" ht="17.25" hidden="1">
      <c r="A626" s="83"/>
      <c r="B626" s="91"/>
      <c r="C626" s="160"/>
      <c r="D626" s="161"/>
      <c r="E626" s="79" t="s">
        <v>82</v>
      </c>
      <c r="F626" s="547"/>
      <c r="G626" s="431"/>
      <c r="H626" s="96"/>
    </row>
    <row r="627" spans="1:8" s="5" customFormat="1" ht="17.25" hidden="1">
      <c r="A627" s="83"/>
      <c r="B627" s="91"/>
      <c r="C627" s="160"/>
      <c r="D627" s="161"/>
      <c r="E627" s="79" t="s">
        <v>82</v>
      </c>
      <c r="F627" s="547"/>
      <c r="G627" s="431"/>
      <c r="H627" s="96"/>
    </row>
    <row r="628" spans="1:8" s="5" customFormat="1" ht="17.25" hidden="1">
      <c r="A628" s="83">
        <v>3020</v>
      </c>
      <c r="B628" s="101" t="s">
        <v>162</v>
      </c>
      <c r="C628" s="158">
        <v>2</v>
      </c>
      <c r="D628" s="159">
        <v>0</v>
      </c>
      <c r="E628" s="86" t="s">
        <v>688</v>
      </c>
      <c r="F628" s="547"/>
      <c r="G628" s="431"/>
      <c r="H628" s="96"/>
    </row>
    <row r="629" spans="1:8" s="6" customFormat="1" ht="10.5" customHeight="1" hidden="1">
      <c r="A629" s="83"/>
      <c r="B629" s="73"/>
      <c r="C629" s="158"/>
      <c r="D629" s="159"/>
      <c r="E629" s="79" t="s">
        <v>460</v>
      </c>
      <c r="F629" s="87"/>
      <c r="G629" s="88"/>
      <c r="H629" s="89"/>
    </row>
    <row r="630" spans="1:8" s="5" customFormat="1" ht="17.25" hidden="1">
      <c r="A630" s="83">
        <v>3021</v>
      </c>
      <c r="B630" s="103" t="s">
        <v>162</v>
      </c>
      <c r="C630" s="160">
        <v>2</v>
      </c>
      <c r="D630" s="161">
        <v>1</v>
      </c>
      <c r="E630" s="79" t="s">
        <v>688</v>
      </c>
      <c r="F630" s="547"/>
      <c r="G630" s="431"/>
      <c r="H630" s="96"/>
    </row>
    <row r="631" spans="1:8" s="5" customFormat="1" ht="40.5" hidden="1">
      <c r="A631" s="83"/>
      <c r="B631" s="91"/>
      <c r="C631" s="160"/>
      <c r="D631" s="161"/>
      <c r="E631" s="79" t="s">
        <v>477</v>
      </c>
      <c r="F631" s="547"/>
      <c r="G631" s="431"/>
      <c r="H631" s="96"/>
    </row>
    <row r="632" spans="1:8" s="5" customFormat="1" ht="17.25" hidden="1">
      <c r="A632" s="83"/>
      <c r="B632" s="91"/>
      <c r="C632" s="160"/>
      <c r="D632" s="161"/>
      <c r="E632" s="79" t="s">
        <v>82</v>
      </c>
      <c r="F632" s="547"/>
      <c r="G632" s="431"/>
      <c r="H632" s="96"/>
    </row>
    <row r="633" spans="1:8" s="5" customFormat="1" ht="17.25" hidden="1">
      <c r="A633" s="83"/>
      <c r="B633" s="91"/>
      <c r="C633" s="160"/>
      <c r="D633" s="161"/>
      <c r="E633" s="79" t="s">
        <v>82</v>
      </c>
      <c r="F633" s="547"/>
      <c r="G633" s="431"/>
      <c r="H633" s="96"/>
    </row>
    <row r="634" spans="1:8" s="5" customFormat="1" ht="17.25" hidden="1">
      <c r="A634" s="83">
        <v>3030</v>
      </c>
      <c r="B634" s="101" t="s">
        <v>162</v>
      </c>
      <c r="C634" s="158">
        <v>3</v>
      </c>
      <c r="D634" s="159">
        <v>0</v>
      </c>
      <c r="E634" s="86" t="s">
        <v>689</v>
      </c>
      <c r="F634" s="547"/>
      <c r="G634" s="431"/>
      <c r="H634" s="96"/>
    </row>
    <row r="635" spans="1:8" s="6" customFormat="1" ht="10.5" customHeight="1" hidden="1">
      <c r="A635" s="83"/>
      <c r="B635" s="73"/>
      <c r="C635" s="158"/>
      <c r="D635" s="159"/>
      <c r="E635" s="79" t="s">
        <v>460</v>
      </c>
      <c r="F635" s="87"/>
      <c r="G635" s="88"/>
      <c r="H635" s="89"/>
    </row>
    <row r="636" spans="1:8" s="6" customFormat="1" ht="10.5" customHeight="1" hidden="1">
      <c r="A636" s="83">
        <v>3031</v>
      </c>
      <c r="B636" s="103" t="s">
        <v>162</v>
      </c>
      <c r="C636" s="160">
        <v>3</v>
      </c>
      <c r="D636" s="161">
        <v>1</v>
      </c>
      <c r="E636" s="79" t="s">
        <v>689</v>
      </c>
      <c r="F636" s="87"/>
      <c r="G636" s="88"/>
      <c r="H636" s="89"/>
    </row>
    <row r="637" spans="1:8" s="5" customFormat="1" ht="17.25" hidden="1">
      <c r="A637" s="83">
        <v>3040</v>
      </c>
      <c r="B637" s="101" t="s">
        <v>162</v>
      </c>
      <c r="C637" s="158">
        <v>4</v>
      </c>
      <c r="D637" s="159">
        <v>0</v>
      </c>
      <c r="E637" s="86" t="s">
        <v>690</v>
      </c>
      <c r="F637" s="547"/>
      <c r="G637" s="431"/>
      <c r="H637" s="96"/>
    </row>
    <row r="638" spans="1:8" s="6" customFormat="1" ht="10.5" customHeight="1" hidden="1">
      <c r="A638" s="83"/>
      <c r="B638" s="73"/>
      <c r="C638" s="158"/>
      <c r="D638" s="159"/>
      <c r="E638" s="79" t="s">
        <v>460</v>
      </c>
      <c r="F638" s="87"/>
      <c r="G638" s="88"/>
      <c r="H638" s="89"/>
    </row>
    <row r="639" spans="1:8" s="5" customFormat="1" ht="17.25" hidden="1">
      <c r="A639" s="83">
        <v>3041</v>
      </c>
      <c r="B639" s="103" t="s">
        <v>162</v>
      </c>
      <c r="C639" s="160">
        <v>4</v>
      </c>
      <c r="D639" s="161">
        <v>1</v>
      </c>
      <c r="E639" s="79" t="s">
        <v>690</v>
      </c>
      <c r="F639" s="547"/>
      <c r="G639" s="431"/>
      <c r="H639" s="96"/>
    </row>
    <row r="640" spans="1:8" s="5" customFormat="1" ht="40.5" hidden="1">
      <c r="A640" s="83"/>
      <c r="B640" s="91"/>
      <c r="C640" s="160"/>
      <c r="D640" s="161"/>
      <c r="E640" s="79" t="s">
        <v>477</v>
      </c>
      <c r="F640" s="547"/>
      <c r="G640" s="431"/>
      <c r="H640" s="96"/>
    </row>
    <row r="641" spans="1:8" s="5" customFormat="1" ht="17.25" hidden="1">
      <c r="A641" s="83"/>
      <c r="B641" s="91"/>
      <c r="C641" s="160"/>
      <c r="D641" s="161"/>
      <c r="E641" s="79" t="s">
        <v>82</v>
      </c>
      <c r="F641" s="547"/>
      <c r="G641" s="431"/>
      <c r="H641" s="96"/>
    </row>
    <row r="642" spans="1:8" s="5" customFormat="1" ht="17.25" hidden="1">
      <c r="A642" s="83"/>
      <c r="B642" s="91"/>
      <c r="C642" s="160"/>
      <c r="D642" s="161"/>
      <c r="E642" s="79" t="s">
        <v>82</v>
      </c>
      <c r="F642" s="547"/>
      <c r="G642" s="431"/>
      <c r="H642" s="96"/>
    </row>
    <row r="643" spans="1:8" s="5" customFormat="1" ht="17.25" hidden="1">
      <c r="A643" s="83">
        <v>3050</v>
      </c>
      <c r="B643" s="101" t="s">
        <v>162</v>
      </c>
      <c r="C643" s="158">
        <v>5</v>
      </c>
      <c r="D643" s="159">
        <v>0</v>
      </c>
      <c r="E643" s="86" t="s">
        <v>691</v>
      </c>
      <c r="F643" s="547"/>
      <c r="G643" s="431"/>
      <c r="H643" s="96"/>
    </row>
    <row r="644" spans="1:8" s="6" customFormat="1" ht="10.5" customHeight="1" hidden="1">
      <c r="A644" s="83"/>
      <c r="B644" s="73"/>
      <c r="C644" s="158"/>
      <c r="D644" s="159"/>
      <c r="E644" s="79" t="s">
        <v>460</v>
      </c>
      <c r="F644" s="87"/>
      <c r="G644" s="88"/>
      <c r="H644" s="89"/>
    </row>
    <row r="645" spans="1:8" s="5" customFormat="1" ht="17.25" hidden="1">
      <c r="A645" s="83">
        <v>3051</v>
      </c>
      <c r="B645" s="103" t="s">
        <v>162</v>
      </c>
      <c r="C645" s="160">
        <v>5</v>
      </c>
      <c r="D645" s="161">
        <v>1</v>
      </c>
      <c r="E645" s="79" t="s">
        <v>691</v>
      </c>
      <c r="F645" s="547"/>
      <c r="G645" s="431"/>
      <c r="H645" s="96"/>
    </row>
    <row r="646" spans="1:8" s="5" customFormat="1" ht="40.5" hidden="1">
      <c r="A646" s="83"/>
      <c r="B646" s="91"/>
      <c r="C646" s="160"/>
      <c r="D646" s="161"/>
      <c r="E646" s="79" t="s">
        <v>477</v>
      </c>
      <c r="F646" s="547"/>
      <c r="G646" s="431"/>
      <c r="H646" s="96"/>
    </row>
    <row r="647" spans="1:8" s="5" customFormat="1" ht="17.25" hidden="1">
      <c r="A647" s="83"/>
      <c r="B647" s="91"/>
      <c r="C647" s="160"/>
      <c r="D647" s="161"/>
      <c r="E647" s="79" t="s">
        <v>82</v>
      </c>
      <c r="F647" s="547"/>
      <c r="G647" s="431"/>
      <c r="H647" s="96"/>
    </row>
    <row r="648" spans="1:8" s="5" customFormat="1" ht="17.25" hidden="1">
      <c r="A648" s="83"/>
      <c r="B648" s="91"/>
      <c r="C648" s="160"/>
      <c r="D648" s="161"/>
      <c r="E648" s="79" t="s">
        <v>82</v>
      </c>
      <c r="F648" s="547"/>
      <c r="G648" s="431"/>
      <c r="H648" s="96"/>
    </row>
    <row r="649" spans="1:8" s="5" customFormat="1" ht="17.25" hidden="1">
      <c r="A649" s="83">
        <v>3060</v>
      </c>
      <c r="B649" s="101" t="s">
        <v>162</v>
      </c>
      <c r="C649" s="158">
        <v>6</v>
      </c>
      <c r="D649" s="159">
        <v>0</v>
      </c>
      <c r="E649" s="86" t="s">
        <v>692</v>
      </c>
      <c r="F649" s="547"/>
      <c r="G649" s="431"/>
      <c r="H649" s="96"/>
    </row>
    <row r="650" spans="1:8" s="6" customFormat="1" ht="10.5" customHeight="1" hidden="1">
      <c r="A650" s="83"/>
      <c r="B650" s="73"/>
      <c r="C650" s="158"/>
      <c r="D650" s="159"/>
      <c r="E650" s="79" t="s">
        <v>460</v>
      </c>
      <c r="F650" s="87"/>
      <c r="G650" s="88"/>
      <c r="H650" s="89"/>
    </row>
    <row r="651" spans="1:8" s="5" customFormat="1" ht="17.25" hidden="1">
      <c r="A651" s="83">
        <v>3061</v>
      </c>
      <c r="B651" s="103" t="s">
        <v>162</v>
      </c>
      <c r="C651" s="160">
        <v>6</v>
      </c>
      <c r="D651" s="161">
        <v>1</v>
      </c>
      <c r="E651" s="79" t="s">
        <v>692</v>
      </c>
      <c r="F651" s="547"/>
      <c r="G651" s="431"/>
      <c r="H651" s="96"/>
    </row>
    <row r="652" spans="1:8" s="5" customFormat="1" ht="40.5" hidden="1">
      <c r="A652" s="83"/>
      <c r="B652" s="91"/>
      <c r="C652" s="160"/>
      <c r="D652" s="161"/>
      <c r="E652" s="79" t="s">
        <v>477</v>
      </c>
      <c r="F652" s="547"/>
      <c r="G652" s="431"/>
      <c r="H652" s="96"/>
    </row>
    <row r="653" spans="1:8" s="5" customFormat="1" ht="17.25" hidden="1">
      <c r="A653" s="83"/>
      <c r="B653" s="91"/>
      <c r="C653" s="160"/>
      <c r="D653" s="161"/>
      <c r="E653" s="79" t="s">
        <v>82</v>
      </c>
      <c r="F653" s="547"/>
      <c r="G653" s="431"/>
      <c r="H653" s="96"/>
    </row>
    <row r="654" spans="1:8" s="5" customFormat="1" ht="17.25" hidden="1">
      <c r="A654" s="83"/>
      <c r="B654" s="91"/>
      <c r="C654" s="160"/>
      <c r="D654" s="161"/>
      <c r="E654" s="79" t="s">
        <v>82</v>
      </c>
      <c r="F654" s="547"/>
      <c r="G654" s="431"/>
      <c r="H654" s="96"/>
    </row>
    <row r="655" spans="1:8" s="5" customFormat="1" ht="27">
      <c r="A655" s="83">
        <v>3070</v>
      </c>
      <c r="B655" s="101" t="s">
        <v>162</v>
      </c>
      <c r="C655" s="158">
        <v>7</v>
      </c>
      <c r="D655" s="159">
        <v>0</v>
      </c>
      <c r="E655" s="86" t="s">
        <v>693</v>
      </c>
      <c r="F655" s="449">
        <f>+G655+H655</f>
        <v>3000</v>
      </c>
      <c r="G655" s="523">
        <f>+G657</f>
        <v>3000</v>
      </c>
      <c r="H655" s="96"/>
    </row>
    <row r="656" spans="1:8" s="6" customFormat="1" ht="17.25">
      <c r="A656" s="83"/>
      <c r="B656" s="73"/>
      <c r="C656" s="158"/>
      <c r="D656" s="159"/>
      <c r="E656" s="79" t="s">
        <v>460</v>
      </c>
      <c r="F656" s="87"/>
      <c r="G656" s="88"/>
      <c r="H656" s="89"/>
    </row>
    <row r="657" spans="1:8" s="5" customFormat="1" ht="27">
      <c r="A657" s="83">
        <v>3071</v>
      </c>
      <c r="B657" s="103" t="s">
        <v>162</v>
      </c>
      <c r="C657" s="160">
        <v>7</v>
      </c>
      <c r="D657" s="161">
        <v>1</v>
      </c>
      <c r="E657" s="79" t="s">
        <v>693</v>
      </c>
      <c r="F657" s="449">
        <f>+G657+H657</f>
        <v>3000</v>
      </c>
      <c r="G657" s="523">
        <f>+G659+G660</f>
        <v>3000</v>
      </c>
      <c r="H657" s="96"/>
    </row>
    <row r="658" spans="1:8" s="5" customFormat="1" ht="40.5">
      <c r="A658" s="83"/>
      <c r="B658" s="91"/>
      <c r="C658" s="160"/>
      <c r="D658" s="161"/>
      <c r="E658" s="79" t="s">
        <v>477</v>
      </c>
      <c r="F658" s="94"/>
      <c r="G658" s="95"/>
      <c r="H658" s="96"/>
    </row>
    <row r="659" spans="1:8" ht="17.25">
      <c r="A659" s="83"/>
      <c r="B659" s="91"/>
      <c r="C659" s="160"/>
      <c r="D659" s="161"/>
      <c r="E659" s="426" t="s">
        <v>825</v>
      </c>
      <c r="F659" s="437">
        <f>+G659</f>
        <v>500</v>
      </c>
      <c r="G659" s="438">
        <v>500</v>
      </c>
      <c r="H659" s="436"/>
    </row>
    <row r="660" spans="1:8" ht="17.25">
      <c r="A660" s="83"/>
      <c r="B660" s="91"/>
      <c r="C660" s="160"/>
      <c r="D660" s="161"/>
      <c r="E660" s="426" t="s">
        <v>826</v>
      </c>
      <c r="F660" s="437">
        <f aca="true" t="shared" si="2" ref="F660:F673">+G660</f>
        <v>2500</v>
      </c>
      <c r="G660" s="438">
        <v>2500</v>
      </c>
      <c r="H660" s="436"/>
    </row>
    <row r="661" spans="1:8" ht="27" hidden="1">
      <c r="A661" s="83">
        <v>3080</v>
      </c>
      <c r="B661" s="101" t="s">
        <v>162</v>
      </c>
      <c r="C661" s="158">
        <v>8</v>
      </c>
      <c r="D661" s="159">
        <v>0</v>
      </c>
      <c r="E661" s="86" t="s">
        <v>694</v>
      </c>
      <c r="F661" s="437">
        <f t="shared" si="2"/>
        <v>0</v>
      </c>
      <c r="G661" s="438"/>
      <c r="H661" s="436"/>
    </row>
    <row r="662" spans="1:8" s="90" customFormat="1" ht="10.5" customHeight="1" hidden="1">
      <c r="A662" s="83"/>
      <c r="B662" s="73"/>
      <c r="C662" s="158"/>
      <c r="D662" s="159"/>
      <c r="E662" s="79" t="s">
        <v>460</v>
      </c>
      <c r="F662" s="437">
        <f t="shared" si="2"/>
        <v>0</v>
      </c>
      <c r="G662" s="520"/>
      <c r="H662" s="524"/>
    </row>
    <row r="663" spans="1:8" ht="27" hidden="1">
      <c r="A663" s="83">
        <v>3081</v>
      </c>
      <c r="B663" s="103" t="s">
        <v>162</v>
      </c>
      <c r="C663" s="160">
        <v>8</v>
      </c>
      <c r="D663" s="161">
        <v>1</v>
      </c>
      <c r="E663" s="79" t="s">
        <v>694</v>
      </c>
      <c r="F663" s="437">
        <f t="shared" si="2"/>
        <v>0</v>
      </c>
      <c r="G663" s="438"/>
      <c r="H663" s="436"/>
    </row>
    <row r="664" spans="1:8" s="90" customFormat="1" ht="10.5" customHeight="1" hidden="1">
      <c r="A664" s="83"/>
      <c r="B664" s="73"/>
      <c r="C664" s="158"/>
      <c r="D664" s="159"/>
      <c r="E664" s="79" t="s">
        <v>460</v>
      </c>
      <c r="F664" s="437">
        <f t="shared" si="2"/>
        <v>0</v>
      </c>
      <c r="G664" s="520"/>
      <c r="H664" s="524"/>
    </row>
    <row r="665" spans="1:8" ht="27" hidden="1">
      <c r="A665" s="83">
        <v>3090</v>
      </c>
      <c r="B665" s="101" t="s">
        <v>162</v>
      </c>
      <c r="C665" s="162">
        <v>9</v>
      </c>
      <c r="D665" s="159">
        <v>0</v>
      </c>
      <c r="E665" s="86" t="s">
        <v>695</v>
      </c>
      <c r="F665" s="437">
        <f t="shared" si="2"/>
        <v>0</v>
      </c>
      <c r="G665" s="438"/>
      <c r="H665" s="436"/>
    </row>
    <row r="666" spans="1:8" s="90" customFormat="1" ht="17.25" hidden="1">
      <c r="A666" s="83"/>
      <c r="B666" s="73"/>
      <c r="C666" s="158"/>
      <c r="D666" s="159"/>
      <c r="E666" s="79" t="s">
        <v>460</v>
      </c>
      <c r="F666" s="437">
        <f t="shared" si="2"/>
        <v>0</v>
      </c>
      <c r="G666" s="520"/>
      <c r="H666" s="524"/>
    </row>
    <row r="667" spans="1:8" ht="17.25" customHeight="1" hidden="1">
      <c r="A667" s="107">
        <v>3091</v>
      </c>
      <c r="B667" s="103" t="s">
        <v>162</v>
      </c>
      <c r="C667" s="163">
        <v>9</v>
      </c>
      <c r="D667" s="164">
        <v>1</v>
      </c>
      <c r="E667" s="110" t="s">
        <v>695</v>
      </c>
      <c r="F667" s="437">
        <f t="shared" si="2"/>
        <v>0</v>
      </c>
      <c r="G667" s="542"/>
      <c r="H667" s="543"/>
    </row>
    <row r="668" spans="1:8" ht="40.5" hidden="1">
      <c r="A668" s="83"/>
      <c r="B668" s="91"/>
      <c r="C668" s="160"/>
      <c r="D668" s="161"/>
      <c r="E668" s="79" t="s">
        <v>477</v>
      </c>
      <c r="F668" s="437">
        <f t="shared" si="2"/>
        <v>0</v>
      </c>
      <c r="G668" s="438"/>
      <c r="H668" s="436"/>
    </row>
    <row r="669" spans="1:8" ht="17.25" hidden="1">
      <c r="A669" s="83"/>
      <c r="B669" s="91"/>
      <c r="C669" s="160"/>
      <c r="D669" s="161"/>
      <c r="E669" s="79" t="s">
        <v>82</v>
      </c>
      <c r="F669" s="437">
        <f t="shared" si="2"/>
        <v>0</v>
      </c>
      <c r="G669" s="438"/>
      <c r="H669" s="436"/>
    </row>
    <row r="670" spans="1:8" ht="17.25" hidden="1">
      <c r="A670" s="83"/>
      <c r="B670" s="91"/>
      <c r="C670" s="160"/>
      <c r="D670" s="161"/>
      <c r="E670" s="79" t="s">
        <v>82</v>
      </c>
      <c r="F670" s="437">
        <f t="shared" si="2"/>
        <v>0</v>
      </c>
      <c r="G670" s="438"/>
      <c r="H670" s="436"/>
    </row>
    <row r="671" spans="1:8" ht="30" customHeight="1" hidden="1">
      <c r="A671" s="107">
        <v>3092</v>
      </c>
      <c r="B671" s="103" t="s">
        <v>162</v>
      </c>
      <c r="C671" s="163">
        <v>9</v>
      </c>
      <c r="D671" s="164">
        <v>2</v>
      </c>
      <c r="E671" s="110" t="s">
        <v>696</v>
      </c>
      <c r="F671" s="437">
        <f t="shared" si="2"/>
        <v>0</v>
      </c>
      <c r="G671" s="542"/>
      <c r="H671" s="543"/>
    </row>
    <row r="672" spans="1:8" ht="40.5" hidden="1">
      <c r="A672" s="83"/>
      <c r="B672" s="91"/>
      <c r="C672" s="160"/>
      <c r="D672" s="161"/>
      <c r="E672" s="79" t="s">
        <v>477</v>
      </c>
      <c r="F672" s="437">
        <f t="shared" si="2"/>
        <v>0</v>
      </c>
      <c r="G672" s="438"/>
      <c r="H672" s="436"/>
    </row>
    <row r="673" spans="1:8" ht="17.25" hidden="1">
      <c r="A673" s="83"/>
      <c r="B673" s="91"/>
      <c r="C673" s="160"/>
      <c r="D673" s="161"/>
      <c r="E673" s="79" t="s">
        <v>82</v>
      </c>
      <c r="F673" s="437">
        <f t="shared" si="2"/>
        <v>0</v>
      </c>
      <c r="G673" s="438"/>
      <c r="H673" s="436"/>
    </row>
    <row r="674" spans="1:8" s="77" customFormat="1" ht="32.25" customHeight="1">
      <c r="A674" s="111">
        <v>3100</v>
      </c>
      <c r="B674" s="84" t="s">
        <v>163</v>
      </c>
      <c r="C674" s="84" t="s">
        <v>78</v>
      </c>
      <c r="D674" s="85" t="s">
        <v>78</v>
      </c>
      <c r="E674" s="112" t="s">
        <v>92</v>
      </c>
      <c r="F674" s="539">
        <f>+G674+H674</f>
        <v>130000</v>
      </c>
      <c r="G674" s="540">
        <f>+G676</f>
        <v>130000</v>
      </c>
      <c r="H674" s="538"/>
    </row>
    <row r="675" spans="1:8" ht="11.25" customHeight="1">
      <c r="A675" s="107"/>
      <c r="B675" s="73"/>
      <c r="C675" s="156"/>
      <c r="D675" s="157"/>
      <c r="E675" s="79" t="s">
        <v>458</v>
      </c>
      <c r="F675" s="532"/>
      <c r="G675" s="533"/>
      <c r="H675" s="534"/>
    </row>
    <row r="676" spans="1:8" ht="27">
      <c r="A676" s="107">
        <v>3110</v>
      </c>
      <c r="B676" s="113" t="s">
        <v>163</v>
      </c>
      <c r="C676" s="113" t="s">
        <v>79</v>
      </c>
      <c r="D676" s="114" t="s">
        <v>78</v>
      </c>
      <c r="E676" s="105" t="s">
        <v>697</v>
      </c>
      <c r="F676" s="517">
        <f>+G676+H676</f>
        <v>130000</v>
      </c>
      <c r="G676" s="518">
        <f>+G678</f>
        <v>130000</v>
      </c>
      <c r="H676" s="436"/>
    </row>
    <row r="677" spans="1:8" s="90" customFormat="1" ht="17.25">
      <c r="A677" s="107"/>
      <c r="B677" s="73"/>
      <c r="C677" s="158"/>
      <c r="D677" s="159"/>
      <c r="E677" s="79" t="s">
        <v>460</v>
      </c>
      <c r="F677" s="519"/>
      <c r="G677" s="520"/>
      <c r="H677" s="524"/>
    </row>
    <row r="678" spans="1:8" ht="18" thickBot="1">
      <c r="A678" s="115">
        <v>3112</v>
      </c>
      <c r="B678" s="116" t="s">
        <v>163</v>
      </c>
      <c r="C678" s="116" t="s">
        <v>79</v>
      </c>
      <c r="D678" s="117" t="s">
        <v>80</v>
      </c>
      <c r="E678" s="118" t="s">
        <v>698</v>
      </c>
      <c r="F678" s="548">
        <f>+G678+H678</f>
        <v>130000</v>
      </c>
      <c r="G678" s="549">
        <f>+G680</f>
        <v>130000</v>
      </c>
      <c r="H678" s="544"/>
    </row>
    <row r="679" spans="1:8" ht="40.5">
      <c r="A679" s="83"/>
      <c r="B679" s="91"/>
      <c r="C679" s="160"/>
      <c r="D679" s="161"/>
      <c r="E679" s="79" t="s">
        <v>477</v>
      </c>
      <c r="F679" s="437"/>
      <c r="G679" s="438"/>
      <c r="H679" s="436"/>
    </row>
    <row r="680" spans="1:8" ht="17.25">
      <c r="A680" s="83"/>
      <c r="B680" s="91"/>
      <c r="C680" s="160"/>
      <c r="D680" s="161"/>
      <c r="E680" s="426" t="s">
        <v>827</v>
      </c>
      <c r="F680" s="437">
        <f>+G680</f>
        <v>130000</v>
      </c>
      <c r="G680" s="438">
        <f>140000-5000-5000</f>
        <v>130000</v>
      </c>
      <c r="H680" s="436"/>
    </row>
    <row r="681" spans="2:4" ht="17.25">
      <c r="B681" s="123"/>
      <c r="C681" s="120"/>
      <c r="D681" s="121"/>
    </row>
    <row r="682" spans="2:5" ht="17.25">
      <c r="B682" s="123"/>
      <c r="C682" s="120"/>
      <c r="D682" s="121"/>
      <c r="E682" s="47"/>
    </row>
    <row r="683" spans="2:4" ht="17.25">
      <c r="B683" s="123"/>
      <c r="C683" s="124"/>
      <c r="D683" s="125"/>
    </row>
    <row r="684" spans="5:7" ht="17.25">
      <c r="E684" s="554"/>
      <c r="F684" s="554"/>
      <c r="G684" s="554"/>
    </row>
  </sheetData>
  <sheetProtection/>
  <mergeCells count="11">
    <mergeCell ref="G6:H6"/>
    <mergeCell ref="E684:G684"/>
    <mergeCell ref="G1:H2"/>
    <mergeCell ref="A3:H3"/>
    <mergeCell ref="A4:H4"/>
    <mergeCell ref="A6:A7"/>
    <mergeCell ref="E6:E7"/>
    <mergeCell ref="F6:F7"/>
    <mergeCell ref="B6:B7"/>
    <mergeCell ref="C6:C7"/>
    <mergeCell ref="D6:D7"/>
  </mergeCells>
  <printOptions/>
  <pageMargins left="0.25" right="0.25" top="0.75" bottom="0.75" header="0.3" footer="0.3"/>
  <pageSetup firstPageNumber="27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2021-02-01T06:13:16Z</cp:lastPrinted>
  <dcterms:created xsi:type="dcterms:W3CDTF">1996-10-14T23:33:28Z</dcterms:created>
  <dcterms:modified xsi:type="dcterms:W3CDTF">2021-02-01T06:24:55Z</dcterms:modified>
  <cp:category/>
  <cp:version/>
  <cp:contentType/>
  <cp:contentStatus/>
</cp:coreProperties>
</file>